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hidePivotFieldList="1"/>
  <mc:AlternateContent xmlns:mc="http://schemas.openxmlformats.org/markup-compatibility/2006">
    <mc:Choice Requires="x15">
      <x15ac:absPath xmlns:x15ac="http://schemas.microsoft.com/office/spreadsheetml/2010/11/ac" url="Z:\AreaAmministrativa\AnticorruzioneTrasparenza\PTPCT2023\"/>
    </mc:Choice>
  </mc:AlternateContent>
  <xr:revisionPtr revIDLastSave="0" documentId="13_ncr:1_{F3748F36-08B6-4589-88B0-397883CD8A13}" xr6:coauthVersionLast="47" xr6:coauthVersionMax="47" xr10:uidLastSave="{00000000-0000-0000-0000-000000000000}"/>
  <bookViews>
    <workbookView xWindow="-108" yWindow="-108" windowWidth="23256" windowHeight="12576" tabRatio="843" firstSheet="1" activeTab="1" xr2:uid="{00000000-000D-0000-FFFF-FFFF00000000}"/>
  </bookViews>
  <sheets>
    <sheet name="Monitoraggio23_19" sheetId="63" r:id="rId1"/>
    <sheet name="RimodulazioneTetti" sheetId="62" r:id="rId2"/>
    <sheet name="Decreto" sheetId="27" state="hidden" r:id="rId3"/>
    <sheet name="AltaComplessità" sheetId="37" state="hidden" r:id="rId4"/>
    <sheet name="RicInap" sheetId="36" state="hidden" r:id="rId5"/>
    <sheet name="SaluteMentale2022" sheetId="29" state="hidden" r:id="rId6"/>
    <sheet name="anagrafica strutture a budget" sheetId="12" state="hidden" r:id="rId7"/>
  </sheets>
  <externalReferences>
    <externalReference r:id="rId8"/>
  </externalReferences>
  <definedNames>
    <definedName name="_xlnm._FilterDatabase" localSheetId="6" hidden="1">'anagrafica strutture a budget'!$A$1:$I$492</definedName>
    <definedName name="_xlnm._FilterDatabase" localSheetId="2" hidden="1">Decreto!$A$2:$D$29</definedName>
    <definedName name="_xlnm._FilterDatabase" localSheetId="0" hidden="1">Monitoraggio23_19!$A$2:$D$28</definedName>
    <definedName name="_xlnm.Print_Area" localSheetId="2">Decreto!$A$1:$U$29</definedName>
    <definedName name="_xlnm.Print_Area" localSheetId="0">Monitoraggio23_19!$A$1:$W$28</definedName>
    <definedName name="_xlnm.Print_Titles" localSheetId="2">Decreto!$A:$D,Decreto!$1:$2</definedName>
    <definedName name="_xlnm.Print_Titles" localSheetId="0">Monitoraggio23_19!$A:$D,Monitoraggio23_19!$1:$2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0" i="63" l="1"/>
  <c r="Q39" i="63"/>
  <c r="Q38" i="63"/>
  <c r="Q22" i="63"/>
  <c r="Q10" i="63"/>
  <c r="Q5" i="63"/>
  <c r="Q4" i="63"/>
  <c r="Q3" i="63"/>
  <c r="P38" i="63"/>
  <c r="V28" i="63"/>
  <c r="V27" i="63"/>
  <c r="V26" i="63"/>
  <c r="V25" i="63"/>
  <c r="V24" i="63"/>
  <c r="V23" i="63"/>
  <c r="V22" i="63"/>
  <c r="V21" i="63"/>
  <c r="V20" i="63"/>
  <c r="V19" i="63"/>
  <c r="V18" i="63"/>
  <c r="V17" i="63"/>
  <c r="V16" i="63"/>
  <c r="V15" i="63"/>
  <c r="V14" i="63"/>
  <c r="V13" i="63"/>
  <c r="V12" i="63"/>
  <c r="V11" i="63"/>
  <c r="V9" i="63"/>
  <c r="V10" i="63"/>
  <c r="V8" i="63"/>
  <c r="V7" i="63"/>
  <c r="V6" i="63"/>
  <c r="V5" i="63"/>
  <c r="V4" i="63"/>
  <c r="V3" i="63"/>
  <c r="K24" i="63"/>
  <c r="K23" i="63"/>
  <c r="K22" i="63"/>
  <c r="K20" i="63"/>
  <c r="K18" i="63"/>
  <c r="K19" i="63"/>
  <c r="K15" i="63"/>
  <c r="I15" i="63"/>
  <c r="K5" i="63"/>
  <c r="K4" i="63"/>
  <c r="K3" i="63"/>
  <c r="R40" i="63"/>
  <c r="L40" i="63"/>
  <c r="F40" i="63"/>
  <c r="R39" i="63"/>
  <c r="L39" i="63"/>
  <c r="F39" i="63"/>
  <c r="R38" i="63"/>
  <c r="L38" i="63"/>
  <c r="F38" i="63"/>
  <c r="S16" i="63"/>
  <c r="S28" i="63"/>
  <c r="S18" i="63"/>
  <c r="S19" i="63"/>
  <c r="S9" i="63"/>
  <c r="S5" i="63"/>
  <c r="S8" i="63"/>
  <c r="S26" i="63"/>
  <c r="S20" i="63"/>
  <c r="S12" i="63"/>
  <c r="S14" i="63"/>
  <c r="S3" i="63"/>
  <c r="S6" i="63"/>
  <c r="S29" i="63"/>
  <c r="S22" i="63"/>
  <c r="S7" i="63"/>
  <c r="S15" i="63"/>
  <c r="S4" i="63"/>
  <c r="S25" i="63"/>
  <c r="S27" i="63"/>
  <c r="S17" i="63"/>
  <c r="S11" i="63"/>
  <c r="S13" i="63"/>
  <c r="S10" i="63"/>
  <c r="W22" i="63" l="1"/>
  <c r="W28" i="63"/>
  <c r="W10" i="63"/>
  <c r="W13" i="63"/>
  <c r="W20" i="63"/>
  <c r="W27" i="63"/>
  <c r="W15" i="63"/>
  <c r="W7" i="63"/>
  <c r="W18" i="63"/>
  <c r="W6" i="63"/>
  <c r="W25" i="63"/>
  <c r="W12" i="63"/>
  <c r="W17" i="63"/>
  <c r="W8" i="63"/>
  <c r="W14" i="63"/>
  <c r="W19" i="63"/>
  <c r="W16" i="63"/>
  <c r="U16" i="63"/>
  <c r="W9" i="63"/>
  <c r="W11" i="63"/>
  <c r="W26" i="63"/>
  <c r="W4" i="63"/>
  <c r="W3" i="63"/>
  <c r="W5" i="63"/>
  <c r="P39" i="63"/>
  <c r="P40" i="63"/>
  <c r="V39" i="63"/>
  <c r="U7" i="63"/>
  <c r="T7" i="63"/>
  <c r="V40" i="63"/>
  <c r="V38" i="63"/>
  <c r="J39" i="63"/>
  <c r="J40" i="63"/>
  <c r="J38" i="63"/>
  <c r="U3" i="63"/>
  <c r="S38" i="63"/>
  <c r="W38" i="63" s="1"/>
  <c r="T3" i="63"/>
  <c r="U10" i="63"/>
  <c r="T10" i="63"/>
  <c r="U18" i="63"/>
  <c r="T18" i="63"/>
  <c r="U22" i="63"/>
  <c r="T22" i="63"/>
  <c r="U29" i="63"/>
  <c r="T29" i="63"/>
  <c r="O4" i="63"/>
  <c r="N4" i="63"/>
  <c r="U13" i="63"/>
  <c r="T13" i="63"/>
  <c r="I19" i="63"/>
  <c r="H19" i="63"/>
  <c r="I23" i="63"/>
  <c r="H23" i="63"/>
  <c r="U4" i="63"/>
  <c r="T4" i="63"/>
  <c r="U6" i="63"/>
  <c r="T6" i="63"/>
  <c r="U14" i="63"/>
  <c r="T14" i="63"/>
  <c r="T16" i="63"/>
  <c r="U20" i="63"/>
  <c r="T20" i="63"/>
  <c r="I5" i="63"/>
  <c r="H5" i="63"/>
  <c r="M39" i="63"/>
  <c r="O10" i="63"/>
  <c r="N10" i="63"/>
  <c r="O5" i="63"/>
  <c r="N5" i="63"/>
  <c r="U25" i="63"/>
  <c r="T25" i="63"/>
  <c r="U28" i="63"/>
  <c r="T28" i="63"/>
  <c r="N3" i="63"/>
  <c r="M40" i="63"/>
  <c r="M38" i="63"/>
  <c r="O3" i="63"/>
  <c r="T9" i="63"/>
  <c r="U9" i="63"/>
  <c r="N22" i="63"/>
  <c r="O22" i="63"/>
  <c r="T27" i="63"/>
  <c r="U27" i="63"/>
  <c r="H4" i="63"/>
  <c r="I4" i="63"/>
  <c r="T12" i="63"/>
  <c r="U12" i="63"/>
  <c r="H18" i="63"/>
  <c r="I18" i="63"/>
  <c r="H20" i="63"/>
  <c r="I20" i="63"/>
  <c r="H24" i="63"/>
  <c r="I24" i="63"/>
  <c r="H3" i="63"/>
  <c r="G38" i="63"/>
  <c r="I3" i="63"/>
  <c r="G40" i="63"/>
  <c r="K40" i="63" s="1"/>
  <c r="U5" i="63"/>
  <c r="T5" i="63"/>
  <c r="T8" i="63"/>
  <c r="U8" i="63"/>
  <c r="U11" i="63"/>
  <c r="T11" i="63"/>
  <c r="G39" i="63"/>
  <c r="H15" i="63"/>
  <c r="T15" i="63"/>
  <c r="U15" i="63"/>
  <c r="U17" i="63"/>
  <c r="T17" i="63"/>
  <c r="T19" i="63"/>
  <c r="U19" i="63"/>
  <c r="I22" i="63"/>
  <c r="H22" i="63"/>
  <c r="U26" i="63"/>
  <c r="T26" i="63"/>
  <c r="K38" i="63" l="1"/>
  <c r="K39" i="63"/>
  <c r="O39" i="63"/>
  <c r="N39" i="63"/>
  <c r="O38" i="63"/>
  <c r="N38" i="63"/>
  <c r="H39" i="63"/>
  <c r="I39" i="63"/>
  <c r="O40" i="63"/>
  <c r="N40" i="63"/>
  <c r="I40" i="63"/>
  <c r="H40" i="63"/>
  <c r="T38" i="63"/>
  <c r="U38" i="63"/>
  <c r="I38" i="63"/>
  <c r="H38" i="63"/>
  <c r="I492" i="12" l="1"/>
  <c r="H492" i="12"/>
  <c r="G492" i="12"/>
  <c r="F492" i="12"/>
  <c r="E492" i="12"/>
  <c r="I491" i="12"/>
  <c r="H491" i="12"/>
  <c r="G491" i="12"/>
  <c r="F491" i="12"/>
  <c r="E491" i="12"/>
  <c r="I490" i="12"/>
  <c r="H490" i="12"/>
  <c r="G490" i="12"/>
  <c r="F490" i="12"/>
  <c r="E490" i="12"/>
  <c r="I489" i="12"/>
  <c r="H489" i="12"/>
  <c r="G489" i="12"/>
  <c r="F489" i="12"/>
  <c r="E489" i="12"/>
  <c r="I488" i="12"/>
  <c r="H488" i="12"/>
  <c r="G488" i="12"/>
  <c r="F488" i="12"/>
  <c r="E488" i="12"/>
  <c r="I487" i="12"/>
  <c r="H487" i="12"/>
  <c r="G487" i="12"/>
  <c r="F487" i="12"/>
  <c r="E487" i="12"/>
  <c r="I486" i="12"/>
  <c r="H486" i="12"/>
  <c r="G486" i="12"/>
  <c r="F486" i="12"/>
  <c r="E486" i="12"/>
  <c r="I485" i="12"/>
  <c r="H485" i="12"/>
  <c r="G485" i="12"/>
  <c r="F485" i="12"/>
  <c r="E485" i="12"/>
  <c r="I484" i="12"/>
  <c r="H484" i="12"/>
  <c r="G484" i="12"/>
  <c r="F484" i="12"/>
  <c r="E484" i="12"/>
  <c r="I483" i="12"/>
  <c r="H483" i="12"/>
  <c r="G483" i="12"/>
  <c r="F483" i="12"/>
  <c r="E483" i="12"/>
  <c r="I482" i="12"/>
  <c r="H482" i="12"/>
  <c r="G482" i="12"/>
  <c r="F482" i="12"/>
  <c r="E482" i="12"/>
  <c r="I481" i="12"/>
  <c r="H481" i="12"/>
  <c r="G481" i="12"/>
  <c r="F481" i="12"/>
  <c r="E481" i="12"/>
  <c r="I480" i="12"/>
  <c r="H480" i="12"/>
  <c r="G480" i="12"/>
  <c r="F480" i="12"/>
  <c r="E480" i="12"/>
  <c r="I479" i="12"/>
  <c r="H479" i="12"/>
  <c r="G479" i="12"/>
  <c r="F479" i="12"/>
  <c r="E479" i="12"/>
  <c r="I478" i="12"/>
  <c r="H478" i="12"/>
  <c r="G478" i="12"/>
  <c r="F478" i="12"/>
  <c r="E478" i="12"/>
  <c r="I477" i="12"/>
  <c r="H477" i="12"/>
  <c r="G477" i="12"/>
  <c r="F477" i="12"/>
  <c r="E477" i="12"/>
  <c r="I476" i="12"/>
  <c r="H476" i="12"/>
  <c r="G476" i="12"/>
  <c r="F476" i="12"/>
  <c r="E476" i="12"/>
  <c r="I475" i="12"/>
  <c r="H475" i="12"/>
  <c r="G475" i="12"/>
  <c r="F475" i="12"/>
  <c r="E475" i="12"/>
  <c r="I474" i="12"/>
  <c r="H474" i="12"/>
  <c r="G474" i="12"/>
  <c r="F474" i="12"/>
  <c r="E474" i="12"/>
  <c r="I473" i="12"/>
  <c r="H473" i="12"/>
  <c r="G473" i="12"/>
  <c r="F473" i="12"/>
  <c r="E473" i="12"/>
  <c r="I472" i="12"/>
  <c r="H472" i="12"/>
  <c r="G472" i="12"/>
  <c r="F472" i="12"/>
  <c r="E472" i="12"/>
  <c r="I471" i="12"/>
  <c r="H471" i="12"/>
  <c r="G471" i="12"/>
  <c r="F471" i="12"/>
  <c r="E471" i="12"/>
  <c r="I470" i="12"/>
  <c r="H470" i="12"/>
  <c r="G470" i="12"/>
  <c r="F470" i="12"/>
  <c r="E470" i="12"/>
  <c r="I469" i="12"/>
  <c r="H469" i="12"/>
  <c r="G469" i="12"/>
  <c r="F469" i="12"/>
  <c r="E469" i="12"/>
  <c r="I468" i="12"/>
  <c r="H468" i="12"/>
  <c r="G468" i="12"/>
  <c r="F468" i="12"/>
  <c r="E468" i="12"/>
  <c r="I467" i="12"/>
  <c r="H467" i="12"/>
  <c r="G467" i="12"/>
  <c r="F467" i="12"/>
  <c r="E467" i="12"/>
  <c r="I466" i="12"/>
  <c r="H466" i="12"/>
  <c r="G466" i="12"/>
  <c r="F466" i="12"/>
  <c r="E466" i="12"/>
  <c r="I465" i="12"/>
  <c r="H465" i="12"/>
  <c r="G465" i="12"/>
  <c r="F465" i="12"/>
  <c r="E465" i="12"/>
  <c r="I464" i="12"/>
  <c r="H464" i="12"/>
  <c r="G464" i="12"/>
  <c r="F464" i="12"/>
  <c r="E464" i="12"/>
  <c r="I463" i="12"/>
  <c r="H463" i="12"/>
  <c r="G463" i="12"/>
  <c r="F463" i="12"/>
  <c r="E463" i="12"/>
  <c r="I462" i="12"/>
  <c r="H462" i="12"/>
  <c r="G462" i="12"/>
  <c r="F462" i="12"/>
  <c r="E462" i="12"/>
  <c r="I461" i="12"/>
  <c r="H461" i="12"/>
  <c r="G461" i="12"/>
  <c r="F461" i="12"/>
  <c r="E461" i="12"/>
  <c r="I460" i="12"/>
  <c r="H460" i="12"/>
  <c r="G460" i="12"/>
  <c r="F460" i="12"/>
  <c r="E460" i="12"/>
  <c r="I459" i="12"/>
  <c r="H459" i="12"/>
  <c r="G459" i="12"/>
  <c r="F459" i="12"/>
  <c r="E459" i="12"/>
  <c r="I458" i="12"/>
  <c r="H458" i="12"/>
  <c r="G458" i="12"/>
  <c r="F458" i="12"/>
  <c r="E458" i="12"/>
  <c r="I457" i="12"/>
  <c r="H457" i="12"/>
  <c r="G457" i="12"/>
  <c r="F457" i="12"/>
  <c r="E457" i="12"/>
  <c r="I456" i="12"/>
  <c r="H456" i="12"/>
  <c r="G456" i="12"/>
  <c r="F456" i="12"/>
  <c r="E456" i="12"/>
  <c r="I455" i="12"/>
  <c r="H455" i="12"/>
  <c r="G455" i="12"/>
  <c r="F455" i="12"/>
  <c r="E455" i="12"/>
  <c r="I454" i="12"/>
  <c r="H454" i="12"/>
  <c r="G454" i="12"/>
  <c r="F454" i="12"/>
  <c r="E454" i="12"/>
  <c r="I453" i="12"/>
  <c r="H453" i="12"/>
  <c r="G453" i="12"/>
  <c r="F453" i="12"/>
  <c r="E453" i="12"/>
  <c r="I452" i="12"/>
  <c r="H452" i="12"/>
  <c r="G452" i="12"/>
  <c r="F452" i="12"/>
  <c r="E452" i="12"/>
  <c r="I451" i="12"/>
  <c r="H451" i="12"/>
  <c r="G451" i="12"/>
  <c r="F451" i="12"/>
  <c r="E451" i="12"/>
  <c r="I450" i="12"/>
  <c r="H450" i="12"/>
  <c r="G450" i="12"/>
  <c r="F450" i="12"/>
  <c r="E450" i="12"/>
  <c r="I449" i="12"/>
  <c r="H449" i="12"/>
  <c r="G449" i="12"/>
  <c r="F449" i="12"/>
  <c r="E449" i="12"/>
  <c r="I448" i="12"/>
  <c r="H448" i="12"/>
  <c r="G448" i="12"/>
  <c r="F448" i="12"/>
  <c r="E448" i="12"/>
  <c r="I447" i="12"/>
  <c r="H447" i="12"/>
  <c r="G447" i="12"/>
  <c r="F447" i="12"/>
  <c r="E447" i="12"/>
  <c r="I446" i="12"/>
  <c r="H446" i="12"/>
  <c r="G446" i="12"/>
  <c r="F446" i="12"/>
  <c r="E446" i="12"/>
  <c r="I445" i="12"/>
  <c r="H445" i="12"/>
  <c r="G445" i="12"/>
  <c r="F445" i="12"/>
  <c r="E445" i="12"/>
  <c r="I444" i="12"/>
  <c r="H444" i="12"/>
  <c r="G444" i="12"/>
  <c r="F444" i="12"/>
  <c r="E444" i="12"/>
  <c r="I443" i="12"/>
  <c r="H443" i="12"/>
  <c r="G443" i="12"/>
  <c r="F443" i="12"/>
  <c r="E443" i="12"/>
  <c r="I442" i="12"/>
  <c r="H442" i="12"/>
  <c r="G442" i="12"/>
  <c r="F442" i="12"/>
  <c r="E442" i="12"/>
  <c r="I441" i="12"/>
  <c r="H441" i="12"/>
  <c r="G441" i="12"/>
  <c r="F441" i="12"/>
  <c r="E441" i="12"/>
  <c r="I440" i="12"/>
  <c r="H440" i="12"/>
  <c r="G440" i="12"/>
  <c r="F440" i="12"/>
  <c r="E440" i="12"/>
  <c r="I439" i="12"/>
  <c r="H439" i="12"/>
  <c r="G439" i="12"/>
  <c r="F439" i="12"/>
  <c r="E439" i="12"/>
  <c r="I438" i="12"/>
  <c r="H438" i="12"/>
  <c r="G438" i="12"/>
  <c r="F438" i="12"/>
  <c r="E438" i="12"/>
  <c r="I437" i="12"/>
  <c r="H437" i="12"/>
  <c r="G437" i="12"/>
  <c r="F437" i="12"/>
  <c r="E437" i="12"/>
  <c r="I436" i="12"/>
  <c r="H436" i="12"/>
  <c r="G436" i="12"/>
  <c r="F436" i="12"/>
  <c r="E436" i="12"/>
  <c r="I435" i="12"/>
  <c r="H435" i="12"/>
  <c r="G435" i="12"/>
  <c r="F435" i="12"/>
  <c r="E435" i="12"/>
  <c r="I434" i="12"/>
  <c r="H434" i="12"/>
  <c r="G434" i="12"/>
  <c r="F434" i="12"/>
  <c r="E434" i="12"/>
  <c r="I433" i="12"/>
  <c r="H433" i="12"/>
  <c r="G433" i="12"/>
  <c r="F433" i="12"/>
  <c r="E433" i="12"/>
  <c r="I432" i="12"/>
  <c r="H432" i="12"/>
  <c r="G432" i="12"/>
  <c r="F432" i="12"/>
  <c r="E432" i="12"/>
  <c r="I431" i="12"/>
  <c r="H431" i="12"/>
  <c r="G431" i="12"/>
  <c r="F431" i="12"/>
  <c r="E431" i="12"/>
  <c r="I430" i="12"/>
  <c r="H430" i="12"/>
  <c r="G430" i="12"/>
  <c r="F430" i="12"/>
  <c r="E430" i="12"/>
  <c r="I429" i="12"/>
  <c r="H429" i="12"/>
  <c r="G429" i="12"/>
  <c r="F429" i="12"/>
  <c r="E429" i="12"/>
  <c r="I428" i="12"/>
  <c r="H428" i="12"/>
  <c r="G428" i="12"/>
  <c r="F428" i="12"/>
  <c r="E428" i="12"/>
  <c r="I427" i="12"/>
  <c r="H427" i="12"/>
  <c r="G427" i="12"/>
  <c r="F427" i="12"/>
  <c r="E427" i="12"/>
  <c r="I426" i="12"/>
  <c r="H426" i="12"/>
  <c r="G426" i="12"/>
  <c r="F426" i="12"/>
  <c r="E426" i="12"/>
  <c r="I425" i="12"/>
  <c r="H425" i="12"/>
  <c r="G425" i="12"/>
  <c r="F425" i="12"/>
  <c r="E425" i="12"/>
  <c r="I424" i="12"/>
  <c r="H424" i="12"/>
  <c r="G424" i="12"/>
  <c r="F424" i="12"/>
  <c r="E424" i="12"/>
  <c r="I423" i="12"/>
  <c r="H423" i="12"/>
  <c r="G423" i="12"/>
  <c r="F423" i="12"/>
  <c r="E423" i="12"/>
  <c r="I422" i="12"/>
  <c r="H422" i="12"/>
  <c r="G422" i="12"/>
  <c r="F422" i="12"/>
  <c r="E422" i="12"/>
  <c r="I421" i="12"/>
  <c r="H421" i="12"/>
  <c r="G421" i="12"/>
  <c r="F421" i="12"/>
  <c r="E421" i="12"/>
  <c r="I420" i="12"/>
  <c r="H420" i="12"/>
  <c r="G420" i="12"/>
  <c r="F420" i="12"/>
  <c r="E420" i="12"/>
  <c r="I419" i="12"/>
  <c r="H419" i="12"/>
  <c r="G419" i="12"/>
  <c r="F419" i="12"/>
  <c r="E419" i="12"/>
  <c r="I418" i="12"/>
  <c r="H418" i="12"/>
  <c r="G418" i="12"/>
  <c r="F418" i="12"/>
  <c r="E418" i="12"/>
  <c r="I417" i="12"/>
  <c r="H417" i="12"/>
  <c r="G417" i="12"/>
  <c r="F417" i="12"/>
  <c r="E417" i="12"/>
  <c r="I416" i="12"/>
  <c r="H416" i="12"/>
  <c r="G416" i="12"/>
  <c r="F416" i="12"/>
  <c r="E416" i="12"/>
  <c r="I415" i="12"/>
  <c r="H415" i="12"/>
  <c r="G415" i="12"/>
  <c r="F415" i="12"/>
  <c r="E415" i="12"/>
  <c r="I414" i="12"/>
  <c r="H414" i="12"/>
  <c r="G414" i="12"/>
  <c r="F414" i="12"/>
  <c r="E414" i="12"/>
  <c r="I413" i="12"/>
  <c r="H413" i="12"/>
  <c r="G413" i="12"/>
  <c r="F413" i="12"/>
  <c r="E413" i="12"/>
  <c r="I412" i="12"/>
  <c r="H412" i="12"/>
  <c r="G412" i="12"/>
  <c r="F412" i="12"/>
  <c r="E412" i="12"/>
  <c r="I411" i="12"/>
  <c r="H411" i="12"/>
  <c r="G411" i="12"/>
  <c r="F411" i="12"/>
  <c r="E411" i="12"/>
  <c r="I410" i="12"/>
  <c r="H410" i="12"/>
  <c r="G410" i="12"/>
  <c r="F410" i="12"/>
  <c r="E410" i="12"/>
  <c r="I409" i="12"/>
  <c r="H409" i="12"/>
  <c r="G409" i="12"/>
  <c r="F409" i="12"/>
  <c r="E409" i="12"/>
  <c r="I408" i="12"/>
  <c r="H408" i="12"/>
  <c r="G408" i="12"/>
  <c r="F408" i="12"/>
  <c r="E408" i="12"/>
  <c r="I407" i="12"/>
  <c r="H407" i="12"/>
  <c r="G407" i="12"/>
  <c r="F407" i="12"/>
  <c r="E407" i="12"/>
  <c r="I406" i="12"/>
  <c r="H406" i="12"/>
  <c r="G406" i="12"/>
  <c r="F406" i="12"/>
  <c r="E406" i="12"/>
  <c r="I405" i="12"/>
  <c r="H405" i="12"/>
  <c r="G405" i="12"/>
  <c r="F405" i="12"/>
  <c r="E405" i="12"/>
  <c r="I404" i="12"/>
  <c r="H404" i="12"/>
  <c r="G404" i="12"/>
  <c r="F404" i="12"/>
  <c r="E404" i="12"/>
  <c r="I403" i="12"/>
  <c r="H403" i="12"/>
  <c r="G403" i="12"/>
  <c r="F403" i="12"/>
  <c r="E403" i="12"/>
  <c r="I402" i="12"/>
  <c r="H402" i="12"/>
  <c r="G402" i="12"/>
  <c r="F402" i="12"/>
  <c r="E402" i="12"/>
  <c r="I401" i="12"/>
  <c r="H401" i="12"/>
  <c r="G401" i="12"/>
  <c r="F401" i="12"/>
  <c r="E401" i="12"/>
  <c r="I400" i="12"/>
  <c r="H400" i="12"/>
  <c r="G400" i="12"/>
  <c r="F400" i="12"/>
  <c r="E400" i="12"/>
  <c r="I399" i="12"/>
  <c r="H399" i="12"/>
  <c r="G399" i="12"/>
  <c r="F399" i="12"/>
  <c r="E399" i="12"/>
  <c r="I398" i="12"/>
  <c r="H398" i="12"/>
  <c r="G398" i="12"/>
  <c r="F398" i="12"/>
  <c r="E398" i="12"/>
  <c r="I397" i="12"/>
  <c r="H397" i="12"/>
  <c r="G397" i="12"/>
  <c r="F397" i="12"/>
  <c r="E397" i="12"/>
  <c r="I396" i="12"/>
  <c r="H396" i="12"/>
  <c r="G396" i="12"/>
  <c r="F396" i="12"/>
  <c r="E396" i="12"/>
  <c r="I395" i="12"/>
  <c r="H395" i="12"/>
  <c r="G395" i="12"/>
  <c r="F395" i="12"/>
  <c r="E395" i="12"/>
  <c r="I394" i="12"/>
  <c r="H394" i="12"/>
  <c r="G394" i="12"/>
  <c r="F394" i="12"/>
  <c r="E394" i="12"/>
  <c r="I393" i="12"/>
  <c r="H393" i="12"/>
  <c r="G393" i="12"/>
  <c r="F393" i="12"/>
  <c r="E393" i="12"/>
  <c r="I392" i="12"/>
  <c r="H392" i="12"/>
  <c r="G392" i="12"/>
  <c r="F392" i="12"/>
  <c r="E392" i="12"/>
  <c r="I391" i="12"/>
  <c r="H391" i="12"/>
  <c r="G391" i="12"/>
  <c r="F391" i="12"/>
  <c r="E391" i="12"/>
  <c r="I390" i="12"/>
  <c r="H390" i="12"/>
  <c r="G390" i="12"/>
  <c r="F390" i="12"/>
  <c r="E390" i="12"/>
  <c r="I389" i="12"/>
  <c r="H389" i="12"/>
  <c r="G389" i="12"/>
  <c r="F389" i="12"/>
  <c r="E389" i="12"/>
  <c r="I388" i="12"/>
  <c r="H388" i="12"/>
  <c r="G388" i="12"/>
  <c r="F388" i="12"/>
  <c r="E388" i="12"/>
  <c r="I387" i="12"/>
  <c r="H387" i="12"/>
  <c r="G387" i="12"/>
  <c r="F387" i="12"/>
  <c r="E387" i="12"/>
  <c r="I386" i="12"/>
  <c r="H386" i="12"/>
  <c r="G386" i="12"/>
  <c r="F386" i="12"/>
  <c r="E386" i="12"/>
  <c r="I385" i="12"/>
  <c r="H385" i="12"/>
  <c r="G385" i="12"/>
  <c r="F385" i="12"/>
  <c r="E385" i="12"/>
  <c r="I384" i="12"/>
  <c r="H384" i="12"/>
  <c r="G384" i="12"/>
  <c r="F384" i="12"/>
  <c r="E384" i="12"/>
  <c r="I383" i="12"/>
  <c r="H383" i="12"/>
  <c r="G383" i="12"/>
  <c r="F383" i="12"/>
  <c r="E383" i="12"/>
  <c r="I382" i="12"/>
  <c r="H382" i="12"/>
  <c r="G382" i="12"/>
  <c r="F382" i="12"/>
  <c r="E382" i="12"/>
  <c r="I381" i="12"/>
  <c r="H381" i="12"/>
  <c r="G381" i="12"/>
  <c r="F381" i="12"/>
  <c r="E381" i="12"/>
  <c r="I380" i="12"/>
  <c r="H380" i="12"/>
  <c r="G380" i="12"/>
  <c r="F380" i="12"/>
  <c r="E380" i="12"/>
  <c r="I379" i="12"/>
  <c r="H379" i="12"/>
  <c r="G379" i="12"/>
  <c r="F379" i="12"/>
  <c r="E379" i="12"/>
  <c r="I378" i="12"/>
  <c r="H378" i="12"/>
  <c r="G378" i="12"/>
  <c r="F378" i="12"/>
  <c r="E378" i="12"/>
  <c r="I377" i="12"/>
  <c r="H377" i="12"/>
  <c r="G377" i="12"/>
  <c r="F377" i="12"/>
  <c r="E377" i="12"/>
  <c r="I376" i="12"/>
  <c r="H376" i="12"/>
  <c r="G376" i="12"/>
  <c r="F376" i="12"/>
  <c r="E376" i="12"/>
  <c r="I375" i="12"/>
  <c r="H375" i="12"/>
  <c r="G375" i="12"/>
  <c r="F375" i="12"/>
  <c r="E375" i="12"/>
  <c r="I374" i="12"/>
  <c r="H374" i="12"/>
  <c r="G374" i="12"/>
  <c r="F374" i="12"/>
  <c r="E374" i="12"/>
  <c r="I373" i="12"/>
  <c r="H373" i="12"/>
  <c r="G373" i="12"/>
  <c r="F373" i="12"/>
  <c r="E373" i="12"/>
  <c r="I372" i="12"/>
  <c r="H372" i="12"/>
  <c r="G372" i="12"/>
  <c r="F372" i="12"/>
  <c r="E372" i="12"/>
  <c r="I371" i="12"/>
  <c r="H371" i="12"/>
  <c r="G371" i="12"/>
  <c r="F371" i="12"/>
  <c r="E371" i="12"/>
  <c r="I370" i="12"/>
  <c r="H370" i="12"/>
  <c r="G370" i="12"/>
  <c r="F370" i="12"/>
  <c r="E370" i="12"/>
  <c r="I369" i="12"/>
  <c r="H369" i="12"/>
  <c r="G369" i="12"/>
  <c r="F369" i="12"/>
  <c r="E369" i="12"/>
  <c r="I368" i="12"/>
  <c r="H368" i="12"/>
  <c r="G368" i="12"/>
  <c r="F368" i="12"/>
  <c r="E368" i="12"/>
  <c r="I367" i="12"/>
  <c r="H367" i="12"/>
  <c r="G367" i="12"/>
  <c r="F367" i="12"/>
  <c r="E367" i="12"/>
  <c r="I366" i="12"/>
  <c r="H366" i="12"/>
  <c r="G366" i="12"/>
  <c r="F366" i="12"/>
  <c r="E366" i="12"/>
  <c r="I365" i="12"/>
  <c r="H365" i="12"/>
  <c r="G365" i="12"/>
  <c r="F365" i="12"/>
  <c r="E365" i="12"/>
  <c r="I364" i="12"/>
  <c r="H364" i="12"/>
  <c r="G364" i="12"/>
  <c r="F364" i="12"/>
  <c r="E364" i="12"/>
  <c r="I363" i="12"/>
  <c r="H363" i="12"/>
  <c r="G363" i="12"/>
  <c r="F363" i="12"/>
  <c r="E363" i="12"/>
  <c r="I362" i="12"/>
  <c r="H362" i="12"/>
  <c r="G362" i="12"/>
  <c r="F362" i="12"/>
  <c r="E362" i="12"/>
  <c r="I361" i="12"/>
  <c r="H361" i="12"/>
  <c r="G361" i="12"/>
  <c r="F361" i="12"/>
  <c r="E361" i="12"/>
  <c r="I360" i="12"/>
  <c r="H360" i="12"/>
  <c r="G360" i="12"/>
  <c r="F360" i="12"/>
  <c r="E360" i="12"/>
  <c r="I359" i="12"/>
  <c r="H359" i="12"/>
  <c r="G359" i="12"/>
  <c r="F359" i="12"/>
  <c r="E359" i="12"/>
  <c r="I358" i="12"/>
  <c r="H358" i="12"/>
  <c r="G358" i="12"/>
  <c r="F358" i="12"/>
  <c r="E358" i="12"/>
  <c r="I357" i="12"/>
  <c r="H357" i="12"/>
  <c r="G357" i="12"/>
  <c r="F357" i="12"/>
  <c r="E357" i="12"/>
  <c r="I356" i="12"/>
  <c r="H356" i="12"/>
  <c r="G356" i="12"/>
  <c r="F356" i="12"/>
  <c r="E356" i="12"/>
  <c r="I355" i="12"/>
  <c r="H355" i="12"/>
  <c r="G355" i="12"/>
  <c r="F355" i="12"/>
  <c r="E355" i="12"/>
  <c r="I354" i="12"/>
  <c r="H354" i="12"/>
  <c r="G354" i="12"/>
  <c r="F354" i="12"/>
  <c r="E354" i="12"/>
  <c r="I353" i="12"/>
  <c r="H353" i="12"/>
  <c r="G353" i="12"/>
  <c r="F353" i="12"/>
  <c r="E353" i="12"/>
  <c r="I352" i="12"/>
  <c r="H352" i="12"/>
  <c r="G352" i="12"/>
  <c r="F352" i="12"/>
  <c r="E352" i="12"/>
  <c r="I351" i="12"/>
  <c r="H351" i="12"/>
  <c r="G351" i="12"/>
  <c r="F351" i="12"/>
  <c r="E351" i="12"/>
  <c r="I350" i="12"/>
  <c r="H350" i="12"/>
  <c r="G350" i="12"/>
  <c r="F350" i="12"/>
  <c r="E350" i="12"/>
  <c r="I349" i="12"/>
  <c r="H349" i="12"/>
  <c r="G349" i="12"/>
  <c r="F349" i="12"/>
  <c r="E349" i="12"/>
  <c r="I348" i="12"/>
  <c r="H348" i="12"/>
  <c r="G348" i="12"/>
  <c r="F348" i="12"/>
  <c r="E348" i="12"/>
  <c r="I347" i="12"/>
  <c r="H347" i="12"/>
  <c r="G347" i="12"/>
  <c r="F347" i="12"/>
  <c r="E347" i="12"/>
  <c r="I346" i="12"/>
  <c r="H346" i="12"/>
  <c r="G346" i="12"/>
  <c r="F346" i="12"/>
  <c r="E346" i="12"/>
  <c r="I345" i="12"/>
  <c r="H345" i="12"/>
  <c r="G345" i="12"/>
  <c r="F345" i="12"/>
  <c r="E345" i="12"/>
  <c r="I344" i="12"/>
  <c r="H344" i="12"/>
  <c r="G344" i="12"/>
  <c r="F344" i="12"/>
  <c r="E344" i="12"/>
  <c r="I343" i="12"/>
  <c r="H343" i="12"/>
  <c r="G343" i="12"/>
  <c r="F343" i="12"/>
  <c r="E343" i="12"/>
  <c r="I342" i="12"/>
  <c r="H342" i="12"/>
  <c r="G342" i="12"/>
  <c r="F342" i="12"/>
  <c r="E342" i="12"/>
  <c r="I341" i="12"/>
  <c r="H341" i="12"/>
  <c r="G341" i="12"/>
  <c r="F341" i="12"/>
  <c r="E341" i="12"/>
  <c r="I340" i="12"/>
  <c r="H340" i="12"/>
  <c r="G340" i="12"/>
  <c r="F340" i="12"/>
  <c r="E340" i="12"/>
  <c r="I339" i="12"/>
  <c r="H339" i="12"/>
  <c r="G339" i="12"/>
  <c r="F339" i="12"/>
  <c r="E339" i="12"/>
  <c r="I338" i="12"/>
  <c r="H338" i="12"/>
  <c r="G338" i="12"/>
  <c r="F338" i="12"/>
  <c r="E338" i="12"/>
  <c r="I337" i="12"/>
  <c r="H337" i="12"/>
  <c r="G337" i="12"/>
  <c r="F337" i="12"/>
  <c r="E337" i="12"/>
  <c r="I336" i="12"/>
  <c r="H336" i="12"/>
  <c r="G336" i="12"/>
  <c r="F336" i="12"/>
  <c r="E336" i="12"/>
  <c r="I335" i="12"/>
  <c r="H335" i="12"/>
  <c r="G335" i="12"/>
  <c r="F335" i="12"/>
  <c r="E335" i="12"/>
  <c r="I334" i="12"/>
  <c r="H334" i="12"/>
  <c r="G334" i="12"/>
  <c r="F334" i="12"/>
  <c r="E334" i="12"/>
  <c r="I333" i="12"/>
  <c r="H333" i="12"/>
  <c r="G333" i="12"/>
  <c r="F333" i="12"/>
  <c r="E333" i="12"/>
  <c r="I332" i="12"/>
  <c r="H332" i="12"/>
  <c r="G332" i="12"/>
  <c r="F332" i="12"/>
  <c r="E332" i="12"/>
  <c r="I331" i="12"/>
  <c r="H331" i="12"/>
  <c r="G331" i="12"/>
  <c r="F331" i="12"/>
  <c r="E331" i="12"/>
  <c r="I330" i="12"/>
  <c r="H330" i="12"/>
  <c r="G330" i="12"/>
  <c r="F330" i="12"/>
  <c r="E330" i="12"/>
  <c r="I329" i="12"/>
  <c r="H329" i="12"/>
  <c r="G329" i="12"/>
  <c r="F329" i="12"/>
  <c r="E329" i="12"/>
  <c r="I328" i="12"/>
  <c r="H328" i="12"/>
  <c r="G328" i="12"/>
  <c r="F328" i="12"/>
  <c r="E328" i="12"/>
  <c r="I327" i="12"/>
  <c r="H327" i="12"/>
  <c r="G327" i="12"/>
  <c r="F327" i="12"/>
  <c r="E327" i="12"/>
  <c r="I326" i="12"/>
  <c r="H326" i="12"/>
  <c r="G326" i="12"/>
  <c r="F326" i="12"/>
  <c r="E326" i="12"/>
  <c r="I325" i="12"/>
  <c r="H325" i="12"/>
  <c r="G325" i="12"/>
  <c r="F325" i="12"/>
  <c r="E325" i="12"/>
  <c r="I324" i="12"/>
  <c r="H324" i="12"/>
  <c r="G324" i="12"/>
  <c r="F324" i="12"/>
  <c r="E324" i="12"/>
  <c r="I323" i="12"/>
  <c r="H323" i="12"/>
  <c r="G323" i="12"/>
  <c r="F323" i="12"/>
  <c r="E323" i="12"/>
  <c r="I322" i="12"/>
  <c r="H322" i="12"/>
  <c r="G322" i="12"/>
  <c r="F322" i="12"/>
  <c r="E322" i="12"/>
  <c r="I321" i="12"/>
  <c r="H321" i="12"/>
  <c r="G321" i="12"/>
  <c r="F321" i="12"/>
  <c r="E321" i="12"/>
  <c r="I320" i="12"/>
  <c r="H320" i="12"/>
  <c r="G320" i="12"/>
  <c r="F320" i="12"/>
  <c r="E320" i="12"/>
  <c r="I319" i="12"/>
  <c r="H319" i="12"/>
  <c r="G319" i="12"/>
  <c r="F319" i="12"/>
  <c r="E319" i="12"/>
  <c r="I318" i="12"/>
  <c r="H318" i="12"/>
  <c r="G318" i="12"/>
  <c r="F318" i="12"/>
  <c r="E318" i="12"/>
  <c r="I317" i="12"/>
  <c r="H317" i="12"/>
  <c r="G317" i="12"/>
  <c r="F317" i="12"/>
  <c r="E317" i="12"/>
  <c r="I316" i="12"/>
  <c r="H316" i="12"/>
  <c r="G316" i="12"/>
  <c r="F316" i="12"/>
  <c r="E316" i="12"/>
  <c r="I315" i="12"/>
  <c r="H315" i="12"/>
  <c r="G315" i="12"/>
  <c r="F315" i="12"/>
  <c r="E315" i="12"/>
  <c r="I314" i="12"/>
  <c r="H314" i="12"/>
  <c r="G314" i="12"/>
  <c r="F314" i="12"/>
  <c r="E314" i="12"/>
  <c r="I313" i="12"/>
  <c r="H313" i="12"/>
  <c r="G313" i="12"/>
  <c r="F313" i="12"/>
  <c r="E313" i="12"/>
  <c r="I312" i="12"/>
  <c r="H312" i="12"/>
  <c r="G312" i="12"/>
  <c r="F312" i="12"/>
  <c r="E312" i="12"/>
  <c r="I311" i="12"/>
  <c r="H311" i="12"/>
  <c r="G311" i="12"/>
  <c r="F311" i="12"/>
  <c r="E311" i="12"/>
  <c r="I310" i="12"/>
  <c r="H310" i="12"/>
  <c r="G310" i="12"/>
  <c r="F310" i="12"/>
  <c r="E310" i="12"/>
  <c r="I309" i="12"/>
  <c r="H309" i="12"/>
  <c r="G309" i="12"/>
  <c r="F309" i="12"/>
  <c r="E309" i="12"/>
  <c r="I308" i="12"/>
  <c r="H308" i="12"/>
  <c r="G308" i="12"/>
  <c r="F308" i="12"/>
  <c r="E308" i="12"/>
  <c r="I307" i="12"/>
  <c r="H307" i="12"/>
  <c r="G307" i="12"/>
  <c r="F307" i="12"/>
  <c r="E307" i="12"/>
  <c r="I306" i="12"/>
  <c r="H306" i="12"/>
  <c r="G306" i="12"/>
  <c r="F306" i="12"/>
  <c r="E306" i="12"/>
  <c r="I305" i="12"/>
  <c r="H305" i="12"/>
  <c r="G305" i="12"/>
  <c r="F305" i="12"/>
  <c r="E305" i="12"/>
  <c r="I304" i="12"/>
  <c r="H304" i="12"/>
  <c r="G304" i="12"/>
  <c r="F304" i="12"/>
  <c r="E304" i="12"/>
  <c r="I303" i="12"/>
  <c r="H303" i="12"/>
  <c r="G303" i="12"/>
  <c r="F303" i="12"/>
  <c r="E303" i="12"/>
  <c r="I302" i="12"/>
  <c r="H302" i="12"/>
  <c r="G302" i="12"/>
  <c r="F302" i="12"/>
  <c r="E302" i="12"/>
  <c r="I301" i="12"/>
  <c r="H301" i="12"/>
  <c r="G301" i="12"/>
  <c r="F301" i="12"/>
  <c r="E301" i="12"/>
  <c r="I300" i="12"/>
  <c r="H300" i="12"/>
  <c r="G300" i="12"/>
  <c r="F300" i="12"/>
  <c r="E300" i="12"/>
  <c r="I299" i="12"/>
  <c r="H299" i="12"/>
  <c r="G299" i="12"/>
  <c r="F299" i="12"/>
  <c r="E299" i="12"/>
  <c r="I298" i="12"/>
  <c r="H298" i="12"/>
  <c r="G298" i="12"/>
  <c r="F298" i="12"/>
  <c r="E298" i="12"/>
  <c r="I297" i="12"/>
  <c r="H297" i="12"/>
  <c r="G297" i="12"/>
  <c r="F297" i="12"/>
  <c r="E297" i="12"/>
  <c r="I296" i="12"/>
  <c r="H296" i="12"/>
  <c r="G296" i="12"/>
  <c r="F296" i="12"/>
  <c r="E296" i="12"/>
  <c r="I295" i="12"/>
  <c r="H295" i="12"/>
  <c r="G295" i="12"/>
  <c r="F295" i="12"/>
  <c r="E295" i="12"/>
  <c r="I294" i="12"/>
  <c r="H294" i="12"/>
  <c r="G294" i="12"/>
  <c r="F294" i="12"/>
  <c r="E294" i="12"/>
  <c r="I293" i="12"/>
  <c r="H293" i="12"/>
  <c r="G293" i="12"/>
  <c r="F293" i="12"/>
  <c r="E293" i="12"/>
  <c r="I292" i="12"/>
  <c r="H292" i="12"/>
  <c r="G292" i="12"/>
  <c r="F292" i="12"/>
  <c r="E292" i="12"/>
  <c r="I291" i="12"/>
  <c r="H291" i="12"/>
  <c r="G291" i="12"/>
  <c r="F291" i="12"/>
  <c r="E291" i="12"/>
  <c r="I290" i="12"/>
  <c r="H290" i="12"/>
  <c r="G290" i="12"/>
  <c r="F290" i="12"/>
  <c r="E290" i="12"/>
  <c r="I289" i="12"/>
  <c r="H289" i="12"/>
  <c r="G289" i="12"/>
  <c r="F289" i="12"/>
  <c r="E289" i="12"/>
  <c r="I288" i="12"/>
  <c r="H288" i="12"/>
  <c r="G288" i="12"/>
  <c r="F288" i="12"/>
  <c r="E288" i="12"/>
  <c r="I287" i="12"/>
  <c r="H287" i="12"/>
  <c r="G287" i="12"/>
  <c r="F287" i="12"/>
  <c r="E287" i="12"/>
  <c r="I286" i="12"/>
  <c r="H286" i="12"/>
  <c r="G286" i="12"/>
  <c r="F286" i="12"/>
  <c r="E286" i="12"/>
  <c r="I285" i="12"/>
  <c r="H285" i="12"/>
  <c r="G285" i="12"/>
  <c r="F285" i="12"/>
  <c r="E285" i="12"/>
  <c r="I284" i="12"/>
  <c r="H284" i="12"/>
  <c r="G284" i="12"/>
  <c r="F284" i="12"/>
  <c r="E284" i="12"/>
  <c r="I283" i="12"/>
  <c r="H283" i="12"/>
  <c r="G283" i="12"/>
  <c r="F283" i="12"/>
  <c r="E283" i="12"/>
  <c r="I282" i="12"/>
  <c r="H282" i="12"/>
  <c r="G282" i="12"/>
  <c r="F282" i="12"/>
  <c r="E282" i="12"/>
  <c r="I281" i="12"/>
  <c r="H281" i="12"/>
  <c r="G281" i="12"/>
  <c r="F281" i="12"/>
  <c r="E281" i="12"/>
  <c r="I280" i="12"/>
  <c r="H280" i="12"/>
  <c r="G280" i="12"/>
  <c r="F280" i="12"/>
  <c r="E280" i="12"/>
  <c r="I279" i="12"/>
  <c r="H279" i="12"/>
  <c r="G279" i="12"/>
  <c r="F279" i="12"/>
  <c r="E279" i="12"/>
  <c r="I278" i="12"/>
  <c r="H278" i="12"/>
  <c r="G278" i="12"/>
  <c r="F278" i="12"/>
  <c r="E278" i="12"/>
  <c r="I277" i="12"/>
  <c r="H277" i="12"/>
  <c r="G277" i="12"/>
  <c r="F277" i="12"/>
  <c r="E277" i="12"/>
  <c r="I276" i="12"/>
  <c r="H276" i="12"/>
  <c r="G276" i="12"/>
  <c r="F276" i="12"/>
  <c r="E276" i="12"/>
  <c r="I275" i="12"/>
  <c r="H275" i="12"/>
  <c r="G275" i="12"/>
  <c r="F275" i="12"/>
  <c r="E275" i="12"/>
  <c r="I274" i="12"/>
  <c r="H274" i="12"/>
  <c r="G274" i="12"/>
  <c r="F274" i="12"/>
  <c r="E274" i="12"/>
  <c r="I273" i="12"/>
  <c r="H273" i="12"/>
  <c r="G273" i="12"/>
  <c r="F273" i="12"/>
  <c r="E273" i="12"/>
  <c r="I272" i="12"/>
  <c r="H272" i="12"/>
  <c r="G272" i="12"/>
  <c r="F272" i="12"/>
  <c r="E272" i="12"/>
  <c r="I271" i="12"/>
  <c r="H271" i="12"/>
  <c r="G271" i="12"/>
  <c r="F271" i="12"/>
  <c r="E271" i="12"/>
  <c r="I270" i="12"/>
  <c r="H270" i="12"/>
  <c r="G270" i="12"/>
  <c r="F270" i="12"/>
  <c r="E270" i="12"/>
  <c r="I269" i="12"/>
  <c r="H269" i="12"/>
  <c r="G269" i="12"/>
  <c r="F269" i="12"/>
  <c r="E269" i="12"/>
  <c r="I268" i="12"/>
  <c r="H268" i="12"/>
  <c r="G268" i="12"/>
  <c r="F268" i="12"/>
  <c r="E268" i="12"/>
  <c r="I267" i="12"/>
  <c r="H267" i="12"/>
  <c r="G267" i="12"/>
  <c r="F267" i="12"/>
  <c r="E267" i="12"/>
  <c r="I266" i="12"/>
  <c r="H266" i="12"/>
  <c r="G266" i="12"/>
  <c r="F266" i="12"/>
  <c r="E266" i="12"/>
  <c r="I265" i="12"/>
  <c r="H265" i="12"/>
  <c r="G265" i="12"/>
  <c r="F265" i="12"/>
  <c r="E265" i="12"/>
  <c r="I264" i="12"/>
  <c r="H264" i="12"/>
  <c r="G264" i="12"/>
  <c r="F264" i="12"/>
  <c r="E264" i="12"/>
  <c r="I263" i="12"/>
  <c r="H263" i="12"/>
  <c r="G263" i="12"/>
  <c r="F263" i="12"/>
  <c r="E263" i="12"/>
  <c r="I262" i="12"/>
  <c r="H262" i="12"/>
  <c r="G262" i="12"/>
  <c r="F262" i="12"/>
  <c r="E262" i="12"/>
  <c r="I261" i="12"/>
  <c r="H261" i="12"/>
  <c r="G261" i="12"/>
  <c r="F261" i="12"/>
  <c r="E261" i="12"/>
  <c r="I260" i="12"/>
  <c r="H260" i="12"/>
  <c r="G260" i="12"/>
  <c r="F260" i="12"/>
  <c r="E260" i="12"/>
  <c r="I259" i="12"/>
  <c r="H259" i="12"/>
  <c r="G259" i="12"/>
  <c r="F259" i="12"/>
  <c r="E259" i="12"/>
  <c r="I258" i="12"/>
  <c r="H258" i="12"/>
  <c r="G258" i="12"/>
  <c r="F258" i="12"/>
  <c r="E258" i="12"/>
  <c r="I257" i="12"/>
  <c r="H257" i="12"/>
  <c r="G257" i="12"/>
  <c r="F257" i="12"/>
  <c r="E257" i="12"/>
  <c r="I256" i="12"/>
  <c r="H256" i="12"/>
  <c r="G256" i="12"/>
  <c r="F256" i="12"/>
  <c r="E256" i="12"/>
  <c r="I255" i="12"/>
  <c r="H255" i="12"/>
  <c r="G255" i="12"/>
  <c r="F255" i="12"/>
  <c r="E255" i="12"/>
  <c r="I254" i="12"/>
  <c r="H254" i="12"/>
  <c r="G254" i="12"/>
  <c r="F254" i="12"/>
  <c r="E254" i="12"/>
  <c r="I253" i="12"/>
  <c r="H253" i="12"/>
  <c r="G253" i="12"/>
  <c r="F253" i="12"/>
  <c r="E253" i="12"/>
  <c r="I252" i="12"/>
  <c r="H252" i="12"/>
  <c r="G252" i="12"/>
  <c r="F252" i="12"/>
  <c r="E252" i="12"/>
  <c r="I251" i="12"/>
  <c r="H251" i="12"/>
  <c r="G251" i="12"/>
  <c r="F251" i="12"/>
  <c r="E251" i="12"/>
  <c r="I250" i="12"/>
  <c r="H250" i="12"/>
  <c r="G250" i="12"/>
  <c r="F250" i="12"/>
  <c r="E250" i="12"/>
  <c r="I249" i="12"/>
  <c r="H249" i="12"/>
  <c r="G249" i="12"/>
  <c r="F249" i="12"/>
  <c r="E249" i="12"/>
  <c r="I248" i="12"/>
  <c r="H248" i="12"/>
  <c r="G248" i="12"/>
  <c r="F248" i="12"/>
  <c r="E248" i="12"/>
  <c r="I247" i="12"/>
  <c r="H247" i="12"/>
  <c r="G247" i="12"/>
  <c r="F247" i="12"/>
  <c r="E247" i="12"/>
  <c r="I246" i="12"/>
  <c r="H246" i="12"/>
  <c r="G246" i="12"/>
  <c r="F246" i="12"/>
  <c r="E246" i="12"/>
  <c r="I245" i="12"/>
  <c r="H245" i="12"/>
  <c r="G245" i="12"/>
  <c r="F245" i="12"/>
  <c r="E245" i="12"/>
  <c r="I244" i="12"/>
  <c r="H244" i="12"/>
  <c r="G244" i="12"/>
  <c r="F244" i="12"/>
  <c r="E244" i="12"/>
  <c r="I243" i="12"/>
  <c r="H243" i="12"/>
  <c r="G243" i="12"/>
  <c r="F243" i="12"/>
  <c r="E243" i="12"/>
  <c r="I242" i="12"/>
  <c r="H242" i="12"/>
  <c r="G242" i="12"/>
  <c r="F242" i="12"/>
  <c r="E242" i="12"/>
  <c r="I241" i="12"/>
  <c r="H241" i="12"/>
  <c r="G241" i="12"/>
  <c r="F241" i="12"/>
  <c r="E241" i="12"/>
  <c r="I240" i="12"/>
  <c r="H240" i="12"/>
  <c r="G240" i="12"/>
  <c r="F240" i="12"/>
  <c r="E240" i="12"/>
  <c r="I239" i="12"/>
  <c r="H239" i="12"/>
  <c r="G239" i="12"/>
  <c r="F239" i="12"/>
  <c r="E239" i="12"/>
  <c r="I238" i="12"/>
  <c r="H238" i="12"/>
  <c r="G238" i="12"/>
  <c r="F238" i="12"/>
  <c r="E238" i="12"/>
  <c r="I237" i="12"/>
  <c r="H237" i="12"/>
  <c r="G237" i="12"/>
  <c r="F237" i="12"/>
  <c r="E237" i="12"/>
  <c r="I236" i="12"/>
  <c r="H236" i="12"/>
  <c r="G236" i="12"/>
  <c r="F236" i="12"/>
  <c r="E236" i="12"/>
  <c r="I235" i="12"/>
  <c r="H235" i="12"/>
  <c r="G235" i="12"/>
  <c r="F235" i="12"/>
  <c r="E235" i="12"/>
  <c r="I234" i="12"/>
  <c r="H234" i="12"/>
  <c r="G234" i="12"/>
  <c r="F234" i="12"/>
  <c r="E234" i="12"/>
  <c r="I233" i="12"/>
  <c r="H233" i="12"/>
  <c r="G233" i="12"/>
  <c r="F233" i="12"/>
  <c r="E233" i="12"/>
  <c r="I232" i="12"/>
  <c r="H232" i="12"/>
  <c r="G232" i="12"/>
  <c r="F232" i="12"/>
  <c r="E232" i="12"/>
  <c r="I231" i="12"/>
  <c r="H231" i="12"/>
  <c r="G231" i="12"/>
  <c r="F231" i="12"/>
  <c r="E231" i="12"/>
  <c r="I230" i="12"/>
  <c r="H230" i="12"/>
  <c r="G230" i="12"/>
  <c r="F230" i="12"/>
  <c r="E230" i="12"/>
  <c r="I229" i="12"/>
  <c r="H229" i="12"/>
  <c r="G229" i="12"/>
  <c r="F229" i="12"/>
  <c r="E229" i="12"/>
  <c r="I228" i="12"/>
  <c r="H228" i="12"/>
  <c r="G228" i="12"/>
  <c r="F228" i="12"/>
  <c r="E228" i="12"/>
  <c r="I227" i="12"/>
  <c r="H227" i="12"/>
  <c r="G227" i="12"/>
  <c r="F227" i="12"/>
  <c r="E227" i="12"/>
  <c r="I226" i="12"/>
  <c r="H226" i="12"/>
  <c r="G226" i="12"/>
  <c r="F226" i="12"/>
  <c r="E226" i="12"/>
  <c r="I225" i="12"/>
  <c r="H225" i="12"/>
  <c r="G225" i="12"/>
  <c r="F225" i="12"/>
  <c r="E225" i="12"/>
  <c r="I224" i="12"/>
  <c r="H224" i="12"/>
  <c r="G224" i="12"/>
  <c r="F224" i="12"/>
  <c r="E224" i="12"/>
  <c r="I223" i="12"/>
  <c r="H223" i="12"/>
  <c r="G223" i="12"/>
  <c r="F223" i="12"/>
  <c r="E223" i="12"/>
  <c r="I222" i="12"/>
  <c r="H222" i="12"/>
  <c r="G222" i="12"/>
  <c r="F222" i="12"/>
  <c r="E222" i="12"/>
  <c r="I221" i="12"/>
  <c r="H221" i="12"/>
  <c r="G221" i="12"/>
  <c r="F221" i="12"/>
  <c r="E221" i="12"/>
  <c r="I220" i="12"/>
  <c r="H220" i="12"/>
  <c r="G220" i="12"/>
  <c r="F220" i="12"/>
  <c r="E220" i="12"/>
  <c r="I219" i="12"/>
  <c r="H219" i="12"/>
  <c r="G219" i="12"/>
  <c r="F219" i="12"/>
  <c r="E219" i="12"/>
  <c r="I218" i="12"/>
  <c r="H218" i="12"/>
  <c r="G218" i="12"/>
  <c r="F218" i="12"/>
  <c r="E218" i="12"/>
  <c r="I217" i="12"/>
  <c r="H217" i="12"/>
  <c r="G217" i="12"/>
  <c r="F217" i="12"/>
  <c r="E217" i="12"/>
  <c r="I216" i="12"/>
  <c r="H216" i="12"/>
  <c r="G216" i="12"/>
  <c r="F216" i="12"/>
  <c r="E216" i="12"/>
  <c r="I215" i="12"/>
  <c r="H215" i="12"/>
  <c r="G215" i="12"/>
  <c r="F215" i="12"/>
  <c r="E215" i="12"/>
  <c r="I214" i="12"/>
  <c r="H214" i="12"/>
  <c r="G214" i="12"/>
  <c r="F214" i="12"/>
  <c r="E214" i="12"/>
  <c r="I213" i="12"/>
  <c r="H213" i="12"/>
  <c r="G213" i="12"/>
  <c r="F213" i="12"/>
  <c r="E213" i="12"/>
  <c r="I212" i="12"/>
  <c r="H212" i="12"/>
  <c r="G212" i="12"/>
  <c r="F212" i="12"/>
  <c r="E212" i="12"/>
  <c r="I211" i="12"/>
  <c r="H211" i="12"/>
  <c r="G211" i="12"/>
  <c r="F211" i="12"/>
  <c r="E211" i="12"/>
  <c r="I210" i="12"/>
  <c r="H210" i="12"/>
  <c r="G210" i="12"/>
  <c r="F210" i="12"/>
  <c r="E210" i="12"/>
  <c r="I209" i="12"/>
  <c r="H209" i="12"/>
  <c r="G209" i="12"/>
  <c r="F209" i="12"/>
  <c r="E209" i="12"/>
  <c r="I208" i="12"/>
  <c r="H208" i="12"/>
  <c r="G208" i="12"/>
  <c r="F208" i="12"/>
  <c r="E208" i="12"/>
  <c r="I207" i="12"/>
  <c r="H207" i="12"/>
  <c r="G207" i="12"/>
  <c r="F207" i="12"/>
  <c r="E207" i="12"/>
  <c r="I206" i="12"/>
  <c r="H206" i="12"/>
  <c r="G206" i="12"/>
  <c r="F206" i="12"/>
  <c r="E206" i="12"/>
  <c r="I205" i="12"/>
  <c r="H205" i="12"/>
  <c r="G205" i="12"/>
  <c r="F205" i="12"/>
  <c r="E205" i="12"/>
  <c r="I204" i="12"/>
  <c r="H204" i="12"/>
  <c r="G204" i="12"/>
  <c r="F204" i="12"/>
  <c r="E204" i="12"/>
  <c r="I203" i="12"/>
  <c r="H203" i="12"/>
  <c r="G203" i="12"/>
  <c r="F203" i="12"/>
  <c r="E203" i="12"/>
  <c r="I202" i="12"/>
  <c r="H202" i="12"/>
  <c r="G202" i="12"/>
  <c r="F202" i="12"/>
  <c r="E202" i="12"/>
  <c r="I201" i="12"/>
  <c r="H201" i="12"/>
  <c r="G201" i="12"/>
  <c r="F201" i="12"/>
  <c r="E201" i="12"/>
  <c r="I200" i="12"/>
  <c r="H200" i="12"/>
  <c r="G200" i="12"/>
  <c r="F200" i="12"/>
  <c r="E200" i="12"/>
  <c r="I199" i="12"/>
  <c r="H199" i="12"/>
  <c r="G199" i="12"/>
  <c r="F199" i="12"/>
  <c r="E199" i="12"/>
  <c r="I198" i="12"/>
  <c r="H198" i="12"/>
  <c r="G198" i="12"/>
  <c r="F198" i="12"/>
  <c r="E198" i="12"/>
  <c r="I197" i="12"/>
  <c r="H197" i="12"/>
  <c r="G197" i="12"/>
  <c r="F197" i="12"/>
  <c r="E197" i="12"/>
  <c r="I196" i="12"/>
  <c r="H196" i="12"/>
  <c r="G196" i="12"/>
  <c r="F196" i="12"/>
  <c r="E196" i="12"/>
  <c r="I195" i="12"/>
  <c r="H195" i="12"/>
  <c r="G195" i="12"/>
  <c r="F195" i="12"/>
  <c r="E195" i="12"/>
  <c r="I194" i="12"/>
  <c r="H194" i="12"/>
  <c r="G194" i="12"/>
  <c r="F194" i="12"/>
  <c r="E194" i="12"/>
  <c r="I193" i="12"/>
  <c r="H193" i="12"/>
  <c r="G193" i="12"/>
  <c r="F193" i="12"/>
  <c r="E193" i="12"/>
  <c r="I192" i="12"/>
  <c r="H192" i="12"/>
  <c r="G192" i="12"/>
  <c r="F192" i="12"/>
  <c r="E192" i="12"/>
  <c r="I191" i="12"/>
  <c r="H191" i="12"/>
  <c r="G191" i="12"/>
  <c r="F191" i="12"/>
  <c r="E191" i="12"/>
  <c r="I190" i="12"/>
  <c r="H190" i="12"/>
  <c r="G190" i="12"/>
  <c r="F190" i="12"/>
  <c r="E190" i="12"/>
  <c r="I189" i="12"/>
  <c r="H189" i="12"/>
  <c r="G189" i="12"/>
  <c r="F189" i="12"/>
  <c r="E189" i="12"/>
  <c r="I188" i="12"/>
  <c r="H188" i="12"/>
  <c r="G188" i="12"/>
  <c r="F188" i="12"/>
  <c r="E188" i="12"/>
  <c r="I187" i="12"/>
  <c r="H187" i="12"/>
  <c r="G187" i="12"/>
  <c r="F187" i="12"/>
  <c r="E187" i="12"/>
  <c r="I186" i="12"/>
  <c r="H186" i="12"/>
  <c r="G186" i="12"/>
  <c r="F186" i="12"/>
  <c r="E186" i="12"/>
  <c r="I185" i="12"/>
  <c r="H185" i="12"/>
  <c r="G185" i="12"/>
  <c r="F185" i="12"/>
  <c r="E185" i="12"/>
  <c r="I184" i="12"/>
  <c r="H184" i="12"/>
  <c r="G184" i="12"/>
  <c r="F184" i="12"/>
  <c r="E184" i="12"/>
  <c r="I183" i="12"/>
  <c r="H183" i="12"/>
  <c r="G183" i="12"/>
  <c r="F183" i="12"/>
  <c r="E183" i="12"/>
  <c r="I182" i="12"/>
  <c r="H182" i="12"/>
  <c r="G182" i="12"/>
  <c r="F182" i="12"/>
  <c r="E182" i="12"/>
  <c r="I181" i="12"/>
  <c r="H181" i="12"/>
  <c r="G181" i="12"/>
  <c r="F181" i="12"/>
  <c r="E181" i="12"/>
  <c r="I180" i="12"/>
  <c r="H180" i="12"/>
  <c r="G180" i="12"/>
  <c r="F180" i="12"/>
  <c r="E180" i="12"/>
  <c r="I179" i="12"/>
  <c r="H179" i="12"/>
  <c r="G179" i="12"/>
  <c r="F179" i="12"/>
  <c r="E179" i="12"/>
  <c r="I178" i="12"/>
  <c r="H178" i="12"/>
  <c r="G178" i="12"/>
  <c r="F178" i="12"/>
  <c r="E178" i="12"/>
  <c r="I177" i="12"/>
  <c r="H177" i="12"/>
  <c r="G177" i="12"/>
  <c r="F177" i="12"/>
  <c r="E177" i="12"/>
  <c r="I176" i="12"/>
  <c r="H176" i="12"/>
  <c r="G176" i="12"/>
  <c r="F176" i="12"/>
  <c r="E176" i="12"/>
  <c r="I175" i="12"/>
  <c r="H175" i="12"/>
  <c r="G175" i="12"/>
  <c r="F175" i="12"/>
  <c r="E175" i="12"/>
  <c r="I174" i="12"/>
  <c r="H174" i="12"/>
  <c r="G174" i="12"/>
  <c r="F174" i="12"/>
  <c r="E174" i="12"/>
  <c r="I173" i="12"/>
  <c r="H173" i="12"/>
  <c r="G173" i="12"/>
  <c r="F173" i="12"/>
  <c r="E173" i="12"/>
  <c r="I172" i="12"/>
  <c r="H172" i="12"/>
  <c r="G172" i="12"/>
  <c r="F172" i="12"/>
  <c r="E172" i="12"/>
  <c r="I171" i="12"/>
  <c r="H171" i="12"/>
  <c r="G171" i="12"/>
  <c r="F171" i="12"/>
  <c r="E171" i="12"/>
  <c r="I170" i="12"/>
  <c r="H170" i="12"/>
  <c r="G170" i="12"/>
  <c r="F170" i="12"/>
  <c r="E170" i="12"/>
  <c r="I169" i="12"/>
  <c r="H169" i="12"/>
  <c r="G169" i="12"/>
  <c r="F169" i="12"/>
  <c r="E169" i="12"/>
  <c r="I168" i="12"/>
  <c r="H168" i="12"/>
  <c r="G168" i="12"/>
  <c r="F168" i="12"/>
  <c r="E168" i="12"/>
  <c r="I167" i="12"/>
  <c r="H167" i="12"/>
  <c r="G167" i="12"/>
  <c r="F167" i="12"/>
  <c r="E167" i="12"/>
  <c r="I166" i="12"/>
  <c r="H166" i="12"/>
  <c r="G166" i="12"/>
  <c r="F166" i="12"/>
  <c r="E166" i="12"/>
  <c r="I165" i="12"/>
  <c r="H165" i="12"/>
  <c r="G165" i="12"/>
  <c r="F165" i="12"/>
  <c r="E165" i="12"/>
  <c r="I164" i="12"/>
  <c r="H164" i="12"/>
  <c r="G164" i="12"/>
  <c r="F164" i="12"/>
  <c r="E164" i="12"/>
  <c r="I163" i="12"/>
  <c r="H163" i="12"/>
  <c r="G163" i="12"/>
  <c r="F163" i="12"/>
  <c r="E163" i="12"/>
  <c r="I162" i="12"/>
  <c r="H162" i="12"/>
  <c r="G162" i="12"/>
  <c r="F162" i="12"/>
  <c r="E162" i="12"/>
  <c r="I161" i="12"/>
  <c r="H161" i="12"/>
  <c r="G161" i="12"/>
  <c r="F161" i="12"/>
  <c r="E161" i="12"/>
  <c r="I160" i="12"/>
  <c r="H160" i="12"/>
  <c r="G160" i="12"/>
  <c r="F160" i="12"/>
  <c r="E160" i="12"/>
  <c r="I159" i="12"/>
  <c r="H159" i="12"/>
  <c r="G159" i="12"/>
  <c r="F159" i="12"/>
  <c r="E159" i="12"/>
  <c r="I158" i="12"/>
  <c r="H158" i="12"/>
  <c r="G158" i="12"/>
  <c r="F158" i="12"/>
  <c r="E158" i="12"/>
  <c r="I157" i="12"/>
  <c r="H157" i="12"/>
  <c r="G157" i="12"/>
  <c r="F157" i="12"/>
  <c r="E157" i="12"/>
  <c r="I156" i="12"/>
  <c r="H156" i="12"/>
  <c r="G156" i="12"/>
  <c r="F156" i="12"/>
  <c r="E156" i="12"/>
  <c r="I155" i="12"/>
  <c r="H155" i="12"/>
  <c r="G155" i="12"/>
  <c r="F155" i="12"/>
  <c r="E155" i="12"/>
  <c r="I154" i="12"/>
  <c r="H154" i="12"/>
  <c r="G154" i="12"/>
  <c r="F154" i="12"/>
  <c r="E154" i="12"/>
  <c r="I153" i="12"/>
  <c r="H153" i="12"/>
  <c r="G153" i="12"/>
  <c r="F153" i="12"/>
  <c r="E153" i="12"/>
  <c r="I152" i="12"/>
  <c r="H152" i="12"/>
  <c r="G152" i="12"/>
  <c r="F152" i="12"/>
  <c r="E152" i="12"/>
  <c r="I151" i="12"/>
  <c r="H151" i="12"/>
  <c r="G151" i="12"/>
  <c r="F151" i="12"/>
  <c r="E151" i="12"/>
  <c r="I150" i="12"/>
  <c r="H150" i="12"/>
  <c r="G150" i="12"/>
  <c r="F150" i="12"/>
  <c r="E150" i="12"/>
  <c r="I149" i="12"/>
  <c r="H149" i="12"/>
  <c r="G149" i="12"/>
  <c r="F149" i="12"/>
  <c r="E149" i="12"/>
  <c r="I148" i="12"/>
  <c r="H148" i="12"/>
  <c r="G148" i="12"/>
  <c r="F148" i="12"/>
  <c r="E148" i="12"/>
  <c r="I147" i="12"/>
  <c r="H147" i="12"/>
  <c r="G147" i="12"/>
  <c r="F147" i="12"/>
  <c r="E147" i="12"/>
  <c r="I146" i="12"/>
  <c r="H146" i="12"/>
  <c r="G146" i="12"/>
  <c r="F146" i="12"/>
  <c r="E146" i="12"/>
  <c r="I145" i="12"/>
  <c r="H145" i="12"/>
  <c r="G145" i="12"/>
  <c r="F145" i="12"/>
  <c r="E145" i="12"/>
  <c r="I144" i="12"/>
  <c r="H144" i="12"/>
  <c r="G144" i="12"/>
  <c r="F144" i="12"/>
  <c r="E144" i="12"/>
  <c r="I143" i="12"/>
  <c r="H143" i="12"/>
  <c r="G143" i="12"/>
  <c r="F143" i="12"/>
  <c r="E143" i="12"/>
  <c r="I142" i="12"/>
  <c r="H142" i="12"/>
  <c r="G142" i="12"/>
  <c r="F142" i="12"/>
  <c r="E142" i="12"/>
  <c r="I141" i="12"/>
  <c r="H141" i="12"/>
  <c r="G141" i="12"/>
  <c r="F141" i="12"/>
  <c r="E141" i="12"/>
  <c r="I140" i="12"/>
  <c r="H140" i="12"/>
  <c r="G140" i="12"/>
  <c r="F140" i="12"/>
  <c r="E140" i="12"/>
  <c r="I139" i="12"/>
  <c r="H139" i="12"/>
  <c r="G139" i="12"/>
  <c r="F139" i="12"/>
  <c r="E139" i="12"/>
  <c r="I138" i="12"/>
  <c r="H138" i="12"/>
  <c r="G138" i="12"/>
  <c r="F138" i="12"/>
  <c r="E138" i="12"/>
  <c r="I137" i="12"/>
  <c r="H137" i="12"/>
  <c r="G137" i="12"/>
  <c r="F137" i="12"/>
  <c r="E137" i="12"/>
  <c r="I136" i="12"/>
  <c r="H136" i="12"/>
  <c r="G136" i="12"/>
  <c r="F136" i="12"/>
  <c r="E136" i="12"/>
  <c r="I135" i="12"/>
  <c r="H135" i="12"/>
  <c r="G135" i="12"/>
  <c r="F135" i="12"/>
  <c r="E135" i="12"/>
  <c r="I134" i="12"/>
  <c r="H134" i="12"/>
  <c r="G134" i="12"/>
  <c r="F134" i="12"/>
  <c r="E134" i="12"/>
  <c r="I133" i="12"/>
  <c r="H133" i="12"/>
  <c r="G133" i="12"/>
  <c r="F133" i="12"/>
  <c r="E133" i="12"/>
  <c r="I132" i="12"/>
  <c r="H132" i="12"/>
  <c r="G132" i="12"/>
  <c r="F132" i="12"/>
  <c r="E132" i="12"/>
  <c r="I131" i="12"/>
  <c r="H131" i="12"/>
  <c r="G131" i="12"/>
  <c r="F131" i="12"/>
  <c r="E131" i="12"/>
  <c r="I130" i="12"/>
  <c r="H130" i="12"/>
  <c r="G130" i="12"/>
  <c r="F130" i="12"/>
  <c r="E130" i="12"/>
  <c r="I129" i="12"/>
  <c r="H129" i="12"/>
  <c r="G129" i="12"/>
  <c r="F129" i="12"/>
  <c r="E129" i="12"/>
  <c r="I128" i="12"/>
  <c r="H128" i="12"/>
  <c r="G128" i="12"/>
  <c r="F128" i="12"/>
  <c r="E128" i="12"/>
  <c r="I127" i="12"/>
  <c r="H127" i="12"/>
  <c r="G127" i="12"/>
  <c r="F127" i="12"/>
  <c r="E127" i="12"/>
  <c r="I126" i="12"/>
  <c r="H126" i="12"/>
  <c r="G126" i="12"/>
  <c r="F126" i="12"/>
  <c r="E126" i="12"/>
  <c r="I125" i="12"/>
  <c r="H125" i="12"/>
  <c r="G125" i="12"/>
  <c r="F125" i="12"/>
  <c r="E125" i="12"/>
  <c r="I124" i="12"/>
  <c r="H124" i="12"/>
  <c r="G124" i="12"/>
  <c r="F124" i="12"/>
  <c r="E124" i="12"/>
  <c r="I123" i="12"/>
  <c r="H123" i="12"/>
  <c r="G123" i="12"/>
  <c r="F123" i="12"/>
  <c r="E123" i="12"/>
  <c r="I122" i="12"/>
  <c r="H122" i="12"/>
  <c r="G122" i="12"/>
  <c r="F122" i="12"/>
  <c r="E122" i="12"/>
  <c r="I121" i="12"/>
  <c r="H121" i="12"/>
  <c r="G121" i="12"/>
  <c r="F121" i="12"/>
  <c r="E121" i="12"/>
  <c r="I120" i="12"/>
  <c r="H120" i="12"/>
  <c r="G120" i="12"/>
  <c r="F120" i="12"/>
  <c r="E120" i="12"/>
  <c r="I119" i="12"/>
  <c r="H119" i="12"/>
  <c r="G119" i="12"/>
  <c r="F119" i="12"/>
  <c r="E119" i="12"/>
  <c r="I118" i="12"/>
  <c r="H118" i="12"/>
  <c r="G118" i="12"/>
  <c r="F118" i="12"/>
  <c r="E118" i="12"/>
  <c r="I117" i="12"/>
  <c r="H117" i="12"/>
  <c r="G117" i="12"/>
  <c r="F117" i="12"/>
  <c r="E117" i="12"/>
  <c r="I116" i="12"/>
  <c r="H116" i="12"/>
  <c r="G116" i="12"/>
  <c r="F116" i="12"/>
  <c r="E116" i="12"/>
  <c r="I115" i="12"/>
  <c r="H115" i="12"/>
  <c r="G115" i="12"/>
  <c r="F115" i="12"/>
  <c r="E115" i="12"/>
  <c r="I114" i="12"/>
  <c r="H114" i="12"/>
  <c r="G114" i="12"/>
  <c r="F114" i="12"/>
  <c r="E114" i="12"/>
  <c r="I113" i="12"/>
  <c r="H113" i="12"/>
  <c r="G113" i="12"/>
  <c r="F113" i="12"/>
  <c r="E113" i="12"/>
  <c r="I112" i="12"/>
  <c r="H112" i="12"/>
  <c r="G112" i="12"/>
  <c r="F112" i="12"/>
  <c r="E112" i="12"/>
  <c r="I111" i="12"/>
  <c r="H111" i="12"/>
  <c r="G111" i="12"/>
  <c r="F111" i="12"/>
  <c r="E111" i="12"/>
  <c r="I110" i="12"/>
  <c r="H110" i="12"/>
  <c r="G110" i="12"/>
  <c r="F110" i="12"/>
  <c r="E110" i="12"/>
  <c r="I109" i="12"/>
  <c r="H109" i="12"/>
  <c r="G109" i="12"/>
  <c r="F109" i="12"/>
  <c r="E109" i="12"/>
  <c r="I108" i="12"/>
  <c r="H108" i="12"/>
  <c r="G108" i="12"/>
  <c r="F108" i="12"/>
  <c r="E108" i="12"/>
  <c r="I107" i="12"/>
  <c r="H107" i="12"/>
  <c r="G107" i="12"/>
  <c r="F107" i="12"/>
  <c r="E107" i="12"/>
  <c r="I106" i="12"/>
  <c r="H106" i="12"/>
  <c r="G106" i="12"/>
  <c r="F106" i="12"/>
  <c r="E106" i="12"/>
  <c r="I105" i="12"/>
  <c r="H105" i="12"/>
  <c r="G105" i="12"/>
  <c r="F105" i="12"/>
  <c r="E105" i="12"/>
  <c r="I104" i="12"/>
  <c r="H104" i="12"/>
  <c r="G104" i="12"/>
  <c r="F104" i="12"/>
  <c r="E104" i="12"/>
  <c r="I103" i="12"/>
  <c r="H103" i="12"/>
  <c r="G103" i="12"/>
  <c r="F103" i="12"/>
  <c r="E103" i="12"/>
  <c r="I102" i="12"/>
  <c r="H102" i="12"/>
  <c r="G102" i="12"/>
  <c r="F102" i="12"/>
  <c r="E102" i="12"/>
  <c r="I101" i="12"/>
  <c r="H101" i="12"/>
  <c r="G101" i="12"/>
  <c r="F101" i="12"/>
  <c r="E101" i="12"/>
  <c r="I100" i="12"/>
  <c r="H100" i="12"/>
  <c r="G100" i="12"/>
  <c r="F100" i="12"/>
  <c r="E100" i="12"/>
  <c r="I99" i="12"/>
  <c r="H99" i="12"/>
  <c r="G99" i="12"/>
  <c r="F99" i="12"/>
  <c r="E99" i="12"/>
  <c r="I98" i="12"/>
  <c r="H98" i="12"/>
  <c r="G98" i="12"/>
  <c r="F98" i="12"/>
  <c r="E98" i="12"/>
  <c r="I97" i="12"/>
  <c r="H97" i="12"/>
  <c r="G97" i="12"/>
  <c r="F97" i="12"/>
  <c r="E97" i="12"/>
  <c r="I96" i="12"/>
  <c r="H96" i="12"/>
  <c r="G96" i="12"/>
  <c r="F96" i="12"/>
  <c r="E96" i="12"/>
  <c r="I95" i="12"/>
  <c r="H95" i="12"/>
  <c r="G95" i="12"/>
  <c r="F95" i="12"/>
  <c r="E95" i="12"/>
  <c r="I94" i="12"/>
  <c r="H94" i="12"/>
  <c r="G94" i="12"/>
  <c r="F94" i="12"/>
  <c r="E94" i="12"/>
  <c r="I93" i="12"/>
  <c r="H93" i="12"/>
  <c r="G93" i="12"/>
  <c r="F93" i="12"/>
  <c r="E93" i="12"/>
  <c r="I92" i="12"/>
  <c r="H92" i="12"/>
  <c r="G92" i="12"/>
  <c r="F92" i="12"/>
  <c r="E92" i="12"/>
  <c r="I91" i="12"/>
  <c r="H91" i="12"/>
  <c r="G91" i="12"/>
  <c r="F91" i="12"/>
  <c r="E91" i="12"/>
  <c r="I90" i="12"/>
  <c r="H90" i="12"/>
  <c r="G90" i="12"/>
  <c r="F90" i="12"/>
  <c r="E90" i="12"/>
  <c r="I89" i="12"/>
  <c r="H89" i="12"/>
  <c r="G89" i="12"/>
  <c r="F89" i="12"/>
  <c r="E89" i="12"/>
  <c r="I88" i="12"/>
  <c r="H88" i="12"/>
  <c r="G88" i="12"/>
  <c r="F88" i="12"/>
  <c r="E88" i="12"/>
  <c r="I87" i="12"/>
  <c r="H87" i="12"/>
  <c r="G87" i="12"/>
  <c r="F87" i="12"/>
  <c r="E87" i="12"/>
  <c r="I86" i="12"/>
  <c r="H86" i="12"/>
  <c r="G86" i="12"/>
  <c r="F86" i="12"/>
  <c r="E86" i="12"/>
  <c r="I85" i="12"/>
  <c r="H85" i="12"/>
  <c r="G85" i="12"/>
  <c r="F85" i="12"/>
  <c r="E85" i="12"/>
  <c r="I84" i="12"/>
  <c r="H84" i="12"/>
  <c r="G84" i="12"/>
  <c r="F84" i="12"/>
  <c r="E84" i="12"/>
  <c r="I83" i="12"/>
  <c r="H83" i="12"/>
  <c r="G83" i="12"/>
  <c r="F83" i="12"/>
  <c r="E83" i="12"/>
  <c r="I82" i="12"/>
  <c r="H82" i="12"/>
  <c r="G82" i="12"/>
  <c r="F82" i="12"/>
  <c r="E82" i="12"/>
  <c r="I81" i="12"/>
  <c r="H81" i="12"/>
  <c r="G81" i="12"/>
  <c r="F81" i="12"/>
  <c r="E81" i="12"/>
  <c r="I80" i="12"/>
  <c r="H80" i="12"/>
  <c r="G80" i="12"/>
  <c r="F80" i="12"/>
  <c r="E80" i="12"/>
  <c r="I79" i="12"/>
  <c r="H79" i="12"/>
  <c r="G79" i="12"/>
  <c r="F79" i="12"/>
  <c r="E79" i="12"/>
  <c r="I78" i="12"/>
  <c r="H78" i="12"/>
  <c r="G78" i="12"/>
  <c r="F78" i="12"/>
  <c r="E78" i="12"/>
  <c r="I77" i="12"/>
  <c r="H77" i="12"/>
  <c r="G77" i="12"/>
  <c r="F77" i="12"/>
  <c r="E77" i="12"/>
  <c r="I76" i="12"/>
  <c r="H76" i="12"/>
  <c r="G76" i="12"/>
  <c r="F76" i="12"/>
  <c r="E76" i="12"/>
  <c r="I75" i="12"/>
  <c r="H75" i="12"/>
  <c r="G75" i="12"/>
  <c r="F75" i="12"/>
  <c r="E75" i="12"/>
  <c r="I74" i="12"/>
  <c r="H74" i="12"/>
  <c r="G74" i="12"/>
  <c r="F74" i="12"/>
  <c r="E74" i="12"/>
  <c r="I73" i="12"/>
  <c r="H73" i="12"/>
  <c r="G73" i="12"/>
  <c r="F73" i="12"/>
  <c r="E73" i="12"/>
  <c r="I72" i="12"/>
  <c r="H72" i="12"/>
  <c r="G72" i="12"/>
  <c r="F72" i="12"/>
  <c r="E72" i="12"/>
  <c r="I71" i="12"/>
  <c r="H71" i="12"/>
  <c r="G71" i="12"/>
  <c r="F71" i="12"/>
  <c r="E71" i="12"/>
  <c r="I70" i="12"/>
  <c r="H70" i="12"/>
  <c r="G70" i="12"/>
  <c r="F70" i="12"/>
  <c r="E70" i="12"/>
  <c r="I69" i="12"/>
  <c r="H69" i="12"/>
  <c r="G69" i="12"/>
  <c r="F69" i="12"/>
  <c r="E69" i="12"/>
  <c r="I68" i="12"/>
  <c r="H68" i="12"/>
  <c r="G68" i="12"/>
  <c r="F68" i="12"/>
  <c r="E68" i="12"/>
  <c r="I67" i="12"/>
  <c r="H67" i="12"/>
  <c r="G67" i="12"/>
  <c r="F67" i="12"/>
  <c r="E67" i="12"/>
  <c r="I66" i="12"/>
  <c r="H66" i="12"/>
  <c r="G66" i="12"/>
  <c r="F66" i="12"/>
  <c r="E66" i="12"/>
  <c r="I65" i="12"/>
  <c r="H65" i="12"/>
  <c r="G65" i="12"/>
  <c r="F65" i="12"/>
  <c r="E65" i="12"/>
  <c r="I64" i="12"/>
  <c r="H64" i="12"/>
  <c r="G64" i="12"/>
  <c r="F64" i="12"/>
  <c r="E64" i="12"/>
  <c r="I63" i="12"/>
  <c r="H63" i="12"/>
  <c r="G63" i="12"/>
  <c r="F63" i="12"/>
  <c r="E63" i="12"/>
  <c r="I62" i="12"/>
  <c r="H62" i="12"/>
  <c r="G62" i="12"/>
  <c r="F62" i="12"/>
  <c r="E62" i="12"/>
  <c r="I61" i="12"/>
  <c r="H61" i="12"/>
  <c r="G61" i="12"/>
  <c r="F61" i="12"/>
  <c r="E61" i="12"/>
  <c r="I60" i="12"/>
  <c r="H60" i="12"/>
  <c r="G60" i="12"/>
  <c r="F60" i="12"/>
  <c r="E60" i="12"/>
  <c r="I59" i="12"/>
  <c r="H59" i="12"/>
  <c r="G59" i="12"/>
  <c r="F59" i="12"/>
  <c r="E59" i="12"/>
  <c r="I58" i="12"/>
  <c r="H58" i="12"/>
  <c r="G58" i="12"/>
  <c r="F58" i="12"/>
  <c r="E58" i="12"/>
  <c r="I57" i="12"/>
  <c r="H57" i="12"/>
  <c r="G57" i="12"/>
  <c r="F57" i="12"/>
  <c r="E57" i="12"/>
  <c r="I56" i="12"/>
  <c r="H56" i="12"/>
  <c r="G56" i="12"/>
  <c r="F56" i="12"/>
  <c r="E56" i="12"/>
  <c r="I55" i="12"/>
  <c r="H55" i="12"/>
  <c r="G55" i="12"/>
  <c r="F55" i="12"/>
  <c r="E55" i="12"/>
  <c r="I54" i="12"/>
  <c r="H54" i="12"/>
  <c r="G54" i="12"/>
  <c r="F54" i="12"/>
  <c r="E54" i="12"/>
  <c r="I53" i="12"/>
  <c r="H53" i="12"/>
  <c r="G53" i="12"/>
  <c r="F53" i="12"/>
  <c r="E53" i="12"/>
  <c r="I52" i="12"/>
  <c r="H52" i="12"/>
  <c r="G52" i="12"/>
  <c r="F52" i="12"/>
  <c r="E52" i="12"/>
  <c r="I51" i="12"/>
  <c r="H51" i="12"/>
  <c r="G51" i="12"/>
  <c r="F51" i="12"/>
  <c r="E51" i="12"/>
  <c r="I50" i="12"/>
  <c r="H50" i="12"/>
  <c r="G50" i="12"/>
  <c r="F50" i="12"/>
  <c r="E50" i="12"/>
  <c r="I49" i="12"/>
  <c r="H49" i="12"/>
  <c r="G49" i="12"/>
  <c r="F49" i="12"/>
  <c r="E49" i="12"/>
  <c r="I48" i="12"/>
  <c r="H48" i="12"/>
  <c r="G48" i="12"/>
  <c r="F48" i="12"/>
  <c r="E48" i="12"/>
  <c r="I47" i="12"/>
  <c r="H47" i="12"/>
  <c r="G47" i="12"/>
  <c r="F47" i="12"/>
  <c r="E47" i="12"/>
  <c r="I46" i="12"/>
  <c r="H46" i="12"/>
  <c r="G46" i="12"/>
  <c r="F46" i="12"/>
  <c r="E46" i="12"/>
  <c r="I45" i="12"/>
  <c r="H45" i="12"/>
  <c r="G45" i="12"/>
  <c r="F45" i="12"/>
  <c r="E45" i="12"/>
  <c r="I44" i="12"/>
  <c r="H44" i="12"/>
  <c r="G44" i="12"/>
  <c r="F44" i="12"/>
  <c r="E44" i="12"/>
  <c r="I43" i="12"/>
  <c r="H43" i="12"/>
  <c r="G43" i="12"/>
  <c r="F43" i="12"/>
  <c r="E43" i="12"/>
  <c r="I42" i="12"/>
  <c r="H42" i="12"/>
  <c r="G42" i="12"/>
  <c r="F42" i="12"/>
  <c r="E42" i="12"/>
  <c r="I41" i="12"/>
  <c r="H41" i="12"/>
  <c r="G41" i="12"/>
  <c r="F41" i="12"/>
  <c r="E41" i="12"/>
  <c r="I40" i="12"/>
  <c r="H40" i="12"/>
  <c r="G40" i="12"/>
  <c r="F40" i="12"/>
  <c r="E40" i="12"/>
  <c r="I39" i="12"/>
  <c r="H39" i="12"/>
  <c r="G39" i="12"/>
  <c r="F39" i="12"/>
  <c r="E39" i="12"/>
  <c r="I38" i="12"/>
  <c r="H38" i="12"/>
  <c r="G38" i="12"/>
  <c r="F38" i="12"/>
  <c r="E38" i="12"/>
  <c r="I37" i="12"/>
  <c r="H37" i="12"/>
  <c r="G37" i="12"/>
  <c r="F37" i="12"/>
  <c r="E37" i="12"/>
  <c r="I36" i="12"/>
  <c r="H36" i="12"/>
  <c r="G36" i="12"/>
  <c r="F36" i="12"/>
  <c r="E36" i="12"/>
  <c r="I35" i="12"/>
  <c r="H35" i="12"/>
  <c r="G35" i="12"/>
  <c r="F35" i="12"/>
  <c r="E35" i="12"/>
  <c r="I34" i="12"/>
  <c r="H34" i="12"/>
  <c r="G34" i="12"/>
  <c r="F34" i="12"/>
  <c r="E34" i="12"/>
  <c r="I33" i="12"/>
  <c r="H33" i="12"/>
  <c r="G33" i="12"/>
  <c r="F33" i="12"/>
  <c r="E33" i="12"/>
  <c r="I32" i="12"/>
  <c r="H32" i="12"/>
  <c r="G32" i="12"/>
  <c r="F32" i="12"/>
  <c r="E32" i="12"/>
  <c r="I31" i="12"/>
  <c r="H31" i="12"/>
  <c r="G31" i="12"/>
  <c r="F31" i="12"/>
  <c r="E31" i="12"/>
  <c r="I30" i="12"/>
  <c r="H30" i="12"/>
  <c r="G30" i="12"/>
  <c r="F30" i="12"/>
  <c r="E30" i="12"/>
  <c r="I29" i="12"/>
  <c r="H29" i="12"/>
  <c r="G29" i="12"/>
  <c r="F29" i="12"/>
  <c r="E29" i="12"/>
  <c r="I28" i="12"/>
  <c r="H28" i="12"/>
  <c r="G28" i="12"/>
  <c r="F28" i="12"/>
  <c r="E28" i="12"/>
  <c r="I27" i="12"/>
  <c r="H27" i="12"/>
  <c r="G27" i="12"/>
  <c r="F27" i="12"/>
  <c r="E27" i="12"/>
  <c r="I26" i="12"/>
  <c r="H26" i="12"/>
  <c r="G26" i="12"/>
  <c r="F26" i="12"/>
  <c r="E26" i="12"/>
  <c r="I25" i="12"/>
  <c r="H25" i="12"/>
  <c r="G25" i="12"/>
  <c r="F25" i="12"/>
  <c r="E25" i="12"/>
  <c r="I24" i="12"/>
  <c r="H24" i="12"/>
  <c r="G24" i="12"/>
  <c r="F24" i="12"/>
  <c r="E24" i="12"/>
  <c r="I23" i="12"/>
  <c r="H23" i="12"/>
  <c r="G23" i="12"/>
  <c r="F23" i="12"/>
  <c r="E23" i="12"/>
  <c r="I22" i="12"/>
  <c r="H22" i="12"/>
  <c r="G22" i="12"/>
  <c r="F22" i="12"/>
  <c r="E22" i="12"/>
  <c r="I21" i="12"/>
  <c r="H21" i="12"/>
  <c r="G21" i="12"/>
  <c r="F21" i="12"/>
  <c r="E21" i="12"/>
  <c r="I20" i="12"/>
  <c r="H20" i="12"/>
  <c r="G20" i="12"/>
  <c r="F20" i="12"/>
  <c r="E20" i="12"/>
  <c r="I19" i="12"/>
  <c r="H19" i="12"/>
  <c r="G19" i="12"/>
  <c r="F19" i="12"/>
  <c r="E19" i="12"/>
  <c r="I18" i="12"/>
  <c r="H18" i="12"/>
  <c r="G18" i="12"/>
  <c r="F18" i="12"/>
  <c r="E18" i="12"/>
  <c r="I17" i="12"/>
  <c r="H17" i="12"/>
  <c r="G17" i="12"/>
  <c r="F17" i="12"/>
  <c r="E17" i="12"/>
  <c r="I16" i="12"/>
  <c r="H16" i="12"/>
  <c r="G16" i="12"/>
  <c r="F16" i="12"/>
  <c r="E16" i="12"/>
  <c r="I15" i="12"/>
  <c r="H15" i="12"/>
  <c r="G15" i="12"/>
  <c r="F15" i="12"/>
  <c r="E15" i="12"/>
  <c r="I14" i="12"/>
  <c r="H14" i="12"/>
  <c r="G14" i="12"/>
  <c r="F14" i="12"/>
  <c r="E14" i="12"/>
  <c r="I13" i="12"/>
  <c r="H13" i="12"/>
  <c r="G13" i="12"/>
  <c r="F13" i="12"/>
  <c r="E13" i="12"/>
  <c r="I12" i="12"/>
  <c r="H12" i="12"/>
  <c r="G12" i="12"/>
  <c r="F12" i="12"/>
  <c r="E12" i="12"/>
  <c r="I11" i="12"/>
  <c r="H11" i="12"/>
  <c r="G11" i="12"/>
  <c r="F11" i="12"/>
  <c r="E11" i="12"/>
  <c r="I10" i="12"/>
  <c r="H10" i="12"/>
  <c r="G10" i="12"/>
  <c r="F10" i="12"/>
  <c r="E10" i="12"/>
  <c r="I9" i="12"/>
  <c r="H9" i="12"/>
  <c r="G9" i="12"/>
  <c r="F9" i="12"/>
  <c r="E9" i="12"/>
  <c r="I8" i="12"/>
  <c r="H8" i="12"/>
  <c r="G8" i="12"/>
  <c r="F8" i="12"/>
  <c r="E8" i="12"/>
  <c r="I7" i="12"/>
  <c r="H7" i="12"/>
  <c r="G7" i="12"/>
  <c r="F7" i="12"/>
  <c r="E7" i="12"/>
  <c r="I6" i="12"/>
  <c r="H6" i="12"/>
  <c r="G6" i="12"/>
  <c r="F6" i="12"/>
  <c r="E6" i="12"/>
  <c r="I5" i="12"/>
  <c r="H5" i="12"/>
  <c r="G5" i="12"/>
  <c r="F5" i="12"/>
  <c r="E5" i="12"/>
  <c r="I4" i="12"/>
  <c r="H4" i="12"/>
  <c r="G4" i="12"/>
  <c r="F4" i="12"/>
  <c r="E4" i="12"/>
  <c r="I3" i="12"/>
  <c r="H3" i="12"/>
  <c r="G3" i="12"/>
  <c r="F3" i="12"/>
  <c r="E3" i="12"/>
  <c r="I2" i="12"/>
  <c r="H2" i="12"/>
  <c r="G2" i="12"/>
  <c r="F2" i="12"/>
  <c r="E2" i="12"/>
  <c r="D18" i="29"/>
  <c r="C18" i="29"/>
  <c r="B18" i="29"/>
  <c r="D15" i="29"/>
  <c r="C15" i="29"/>
  <c r="B15" i="29"/>
  <c r="D14" i="29"/>
  <c r="D13" i="29"/>
  <c r="D12" i="29"/>
  <c r="D11" i="29"/>
  <c r="D8" i="29"/>
  <c r="C8" i="29"/>
  <c r="B8" i="29"/>
  <c r="D7" i="29"/>
  <c r="D6" i="29"/>
  <c r="D5" i="29"/>
  <c r="D4" i="29"/>
  <c r="D3" i="29"/>
  <c r="S24" i="63" l="1"/>
  <c r="S21" i="63"/>
  <c r="S23" i="63"/>
  <c r="U21" i="63" l="1"/>
  <c r="W21" i="63"/>
  <c r="T21" i="63"/>
  <c r="S39" i="63"/>
  <c r="S40" i="63"/>
  <c r="T23" i="63"/>
  <c r="W23" i="63"/>
  <c r="U23" i="63"/>
  <c r="W24" i="63"/>
  <c r="T24" i="63"/>
  <c r="U24" i="63"/>
  <c r="W39" i="63" l="1"/>
  <c r="U39" i="63"/>
  <c r="T39" i="63"/>
  <c r="W40" i="63"/>
  <c r="T40" i="63"/>
  <c r="U40" i="6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Vallara Alessia</author>
  </authors>
  <commentList>
    <comment ref="G3" authorId="0" shapeId="0" xr:uid="{1563D6F3-A977-4316-AA75-F3EB8D22539E}">
      <text>
        <r>
          <rPr>
            <b/>
            <sz val="9"/>
            <color indexed="81"/>
            <rFont val="Tahoma"/>
            <family val="2"/>
          </rPr>
          <t>Vallara Alessia:</t>
        </r>
        <r>
          <rPr>
            <sz val="9"/>
            <color indexed="81"/>
            <rFont val="Tahoma"/>
            <family val="2"/>
          </rPr>
          <t xml:space="preserve">
presente anche una parte di settembre, ma essendo minima conteggiata nella produzione ma non considerata mensilità</t>
        </r>
      </text>
    </comment>
    <comment ref="G5" authorId="0" shapeId="0" xr:uid="{4D225AB7-FAD3-4AEC-B282-24CC94453CF8}">
      <text>
        <r>
          <rPr>
            <b/>
            <sz val="9"/>
            <color indexed="81"/>
            <rFont val="Tahoma"/>
            <family val="2"/>
          </rPr>
          <t>Vallara Alessia:</t>
        </r>
        <r>
          <rPr>
            <sz val="9"/>
            <color indexed="81"/>
            <rFont val="Tahoma"/>
            <family val="2"/>
          </rPr>
          <t xml:space="preserve">
non presenti dati mese di agosto</t>
        </r>
      </text>
    </comment>
    <comment ref="I19" authorId="0" shapeId="0" xr:uid="{B9F5BBBE-668B-4613-A334-46E0E3CCC96D}">
      <text>
        <r>
          <rPr>
            <b/>
            <sz val="9"/>
            <color indexed="81"/>
            <rFont val="Tahoma"/>
            <family val="2"/>
          </rPr>
          <t>Vallara Alessia:</t>
        </r>
        <r>
          <rPr>
            <sz val="9"/>
            <color indexed="81"/>
            <rFont val="Tahoma"/>
            <family val="2"/>
          </rPr>
          <t xml:space="preserve">
comprensivo dato settembre</t>
        </r>
      </text>
    </comment>
    <comment ref="D23" authorId="0" shapeId="0" xr:uid="{4BFC65FE-FB77-48F3-800B-0032D7684C10}">
      <text>
        <r>
          <rPr>
            <b/>
            <sz val="9"/>
            <color indexed="81"/>
            <rFont val="Tahoma"/>
            <family val="2"/>
          </rPr>
          <t>Vallara Alessia:</t>
        </r>
        <r>
          <rPr>
            <sz val="9"/>
            <color indexed="81"/>
            <rFont val="Tahoma"/>
            <family val="2"/>
          </rPr>
          <t xml:space="preserve">
emodialisi</t>
        </r>
      </text>
    </comment>
    <comment ref="D24" authorId="0" shapeId="0" xr:uid="{5600E30C-3435-41A1-B24F-F902AF590CEE}">
      <text>
        <r>
          <rPr>
            <b/>
            <sz val="9"/>
            <color indexed="81"/>
            <rFont val="Tahoma"/>
            <family val="2"/>
          </rPr>
          <t>Vallara Alessia:</t>
        </r>
        <r>
          <rPr>
            <sz val="9"/>
            <color indexed="81"/>
            <rFont val="Tahoma"/>
            <family val="2"/>
          </rPr>
          <t xml:space="preserve">
uo emodialisi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Vallara Alessia</author>
  </authors>
  <commentList>
    <comment ref="Q9" authorId="0" shapeId="0" xr:uid="{F4E35501-E62C-4BE2-A54A-7FD0DFBFEF6F}">
      <text>
        <r>
          <rPr>
            <b/>
            <sz val="9"/>
            <color indexed="81"/>
            <rFont val="Tahoma"/>
            <family val="2"/>
          </rPr>
          <t>Vallara Alessia: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<sst xmlns="http://schemas.openxmlformats.org/spreadsheetml/2006/main" count="1521" uniqueCount="550">
  <si>
    <t>C_ASL</t>
  </si>
  <si>
    <t>C_PUBBPRIV</t>
  </si>
  <si>
    <t>C_BUDGET</t>
  </si>
  <si>
    <t>pubblico</t>
  </si>
  <si>
    <t>privato</t>
  </si>
  <si>
    <t>Altro Pubblico</t>
  </si>
  <si>
    <t>X_BUDGET</t>
  </si>
  <si>
    <t>ASST FATEBENEFRATELLI SACCO</t>
  </si>
  <si>
    <t>ASST OVEST MILANESE</t>
  </si>
  <si>
    <t>ASST RHODENSE</t>
  </si>
  <si>
    <t>ASST NORD MILANO</t>
  </si>
  <si>
    <t>ASST MELEGNANO E DELLA MARTESANA</t>
  </si>
  <si>
    <t>ASST DI LODI</t>
  </si>
  <si>
    <t>CLINICA POLISPECIALISTICA SAN CARLO S.R.L.</t>
  </si>
  <si>
    <t>CASA DI CURA AMBROSIANA S.P.A.</t>
  </si>
  <si>
    <t>Fondazione Don Carlo Gnocchi Onlus</t>
  </si>
  <si>
    <t>ISTITUTI CLINICI SCIENTIFICI MAUGERI SPA SB</t>
  </si>
  <si>
    <t>ASST DEI SETTE LAGHI</t>
  </si>
  <si>
    <t>ASST DELLA VALLE OLONA</t>
  </si>
  <si>
    <t>ASST LARIANA</t>
  </si>
  <si>
    <t>CONGREGAZIONE DELLE SUORE INFERMIERE DELL' ADDOLORATA</t>
  </si>
  <si>
    <t>ISTITUTO CLINICO VILLA APRICA S.P.A.</t>
  </si>
  <si>
    <t>ISTITUTO GERIATRICO E CENTRO DIAGNOSTICO TERAPEUTICO LA FONDAZIONE DI A. BORGHI &amp; C. S.A.S.</t>
  </si>
  <si>
    <t>ASST DELLA VALTELLINA E DELL'ALTO LARIO</t>
  </si>
  <si>
    <t>ASST DELLA VALCAMONICA</t>
  </si>
  <si>
    <t>ASST DI LECCO</t>
  </si>
  <si>
    <t>ASST DI MONZA</t>
  </si>
  <si>
    <t>ASST DI VIMERCATE</t>
  </si>
  <si>
    <t>CONGREGAZIONE SUORE MISERICORDINE DI SAN GERARDO - MONZA</t>
  </si>
  <si>
    <t>G.B. MANGIONI HOSPITAL S.P.A.</t>
  </si>
  <si>
    <t>ISTITUTI CLINICI ZUCCHI S.P.A.</t>
  </si>
  <si>
    <t>ASST PAPA GIOVANNI XXIII</t>
  </si>
  <si>
    <t>ASST DI BERGAMO OVEST</t>
  </si>
  <si>
    <t>ASST DI BERGAMO EST</t>
  </si>
  <si>
    <t>CLINICHE GAVAZZENI SPA</t>
  </si>
  <si>
    <t>ISTITUTO DELLE SUORE DELLE POVERELLE ISTITUTO PALAZZOLO</t>
  </si>
  <si>
    <t>ISTITUTO SUORE CAPPUCCINE DI MADRE RUBATTO - ENTE ECCLESIASTICO</t>
  </si>
  <si>
    <t>ISTITUTI OSPEDALIERI BERGAMASCHI SRL</t>
  </si>
  <si>
    <t>ASST DEGLI SPEDALI CIVILI DI BRESCIA</t>
  </si>
  <si>
    <t>ASST DELLA FRANCIACORTA</t>
  </si>
  <si>
    <t>ASST DEL GARDA</t>
  </si>
  <si>
    <t>FONDAZIONE POLIAMBULANZA</t>
  </si>
  <si>
    <t>CASA DI CURA PRIVATA VILLA GEMMA SPA</t>
  </si>
  <si>
    <t>FONDAZ. OSPED. CASA DI RIPOSO NOBILE P. RICHIEDEI</t>
  </si>
  <si>
    <t>ASST DI CREMONA</t>
  </si>
  <si>
    <t>ASST DI MANTOVA</t>
  </si>
  <si>
    <t>ASST DI CREMA</t>
  </si>
  <si>
    <t>OSPEDALE CIVILE DI VOLTA MANTOVANA SRL</t>
  </si>
  <si>
    <t>ASST DI PAVIA</t>
  </si>
  <si>
    <t>POLICLINICO S. MATTEO - PV</t>
  </si>
  <si>
    <t>CASA DI CURA LA CITTADELLA SOCIALE SRL</t>
  </si>
  <si>
    <t>ASST GRANDE OSPEDALE METROPOLITANO NIGUARDA</t>
  </si>
  <si>
    <t>ASST SANTI PAOLO E CARLO</t>
  </si>
  <si>
    <t>ASST CENTRO SPECIALISTICO ORTOPEDICO TRAUMATOLOGICO GAETANO PINI/CTO</t>
  </si>
  <si>
    <t>ISTITUTO NAZIONALE DEI TUMORI- MI</t>
  </si>
  <si>
    <t>ISTITUTO NEUROLOGICO BESTA - MI</t>
  </si>
  <si>
    <t>FONDAZ. IRCCS CA' GRANDA-OSP. MAG. POLICLINICO,</t>
  </si>
  <si>
    <t>CASA DI CURA PRIVATA DEL POLICLINICO S.P.A.</t>
  </si>
  <si>
    <t>ISTITUTO CLINICO CITTA' STUDI</t>
  </si>
  <si>
    <t>CASA DI CURA IGEA S.P.A.</t>
  </si>
  <si>
    <t>CASA DI CURA SAN GIOVANNI S.R.L.</t>
  </si>
  <si>
    <t>CASA DI CURA SAN PIO X S.R.L.</t>
  </si>
  <si>
    <t>ISTITUTO STOMATOLOGICO ITALIANO SOCIETA' COOPERATIVA SOCIALE - ONLUS</t>
  </si>
  <si>
    <t>KOS CARE SRL</t>
  </si>
  <si>
    <t>FONDAZIONE EUROPEA DI RICERCA BIOMEDICA FERB- ONLUS</t>
  </si>
  <si>
    <t>FONDAZIONE SERENA</t>
  </si>
  <si>
    <t>CENTRO CARDIOLOGICO S.P.A. FONDAZIONE MONZINO</t>
  </si>
  <si>
    <t>OSPEDALE SAN RAFFAELE SRL</t>
  </si>
  <si>
    <t>ISTITUTO AUXOLOGICO ITALIANO</t>
  </si>
  <si>
    <t>ISTITUTO EUROPEO DI ONCOLOGIA S.R.L.</t>
  </si>
  <si>
    <t>HUMANITAS MIRASOLE S.P.A</t>
  </si>
  <si>
    <t>ISTITUTO ORTOPEDICO GALEAZZI S.P.A.</t>
  </si>
  <si>
    <t>POLICLINICO S. DONATO S.P.A.</t>
  </si>
  <si>
    <t>MULTIMEDICA SPA</t>
  </si>
  <si>
    <t>PROVINCIA LOMBARDO-VENETA DELL'ORDINE OSPEDALIERO DI SAN GIOVANNI DI DIO FATEBENEFRATELLI</t>
  </si>
  <si>
    <t>C.O.F. LANZO HOSPITAL S.P.A.</t>
  </si>
  <si>
    <t>PROVINCIA IT. CONGR.SUORE OSPEDALIERE.SACRO CUORE DI GESU'</t>
  </si>
  <si>
    <t>ISTITUTO CLINICO MATER DOMINI - CASA DI CURA PRIVATA S.P.A.</t>
  </si>
  <si>
    <t>CASA DI CURA PRIVATA LE TERRAZZE S.R.L.</t>
  </si>
  <si>
    <t>ITALIA HOSPITAL S.P.A. - OSPEDALE MORIGGIA PELASCINI</t>
  </si>
  <si>
    <t>INRCA CENTRO PER LE BRONC. - CASATENOVO</t>
  </si>
  <si>
    <t>CASA DI CURA PRIVATA - POLICLINICO DI MONZA SPA</t>
  </si>
  <si>
    <t>FONDAZIONE MONZA E BRIANZA PER IL BAMBINO E LA SUA MAMMA ONLUS</t>
  </si>
  <si>
    <t>Associazione La Nostra Famiglia</t>
  </si>
  <si>
    <t>ISTITUTO CLINICO QUARENGHI SRL</t>
  </si>
  <si>
    <t>NEPHROCARE SPA</t>
  </si>
  <si>
    <t>CASA DI CURA HABILITA SPA</t>
  </si>
  <si>
    <t>ISTITUTO DELLE FIGLIE DI S. CAMILLO</t>
  </si>
  <si>
    <t>ISTITUTI OSPEDALIERI BRESCIANI S.P.A.</t>
  </si>
  <si>
    <t>FONDAZIONE TERESA CAMPLANI</t>
  </si>
  <si>
    <t>FONDAZIONE OPERA SAN CAMILLO</t>
  </si>
  <si>
    <t>OSPEDALE DI SUZZARA SPA</t>
  </si>
  <si>
    <t>OSPEDALE SAN PELLEGRINO DI CASTIGLIONE DELLE STIVIERE SRL</t>
  </si>
  <si>
    <t>CASA DI CURA VILLA ESPERIA S.P.A.</t>
  </si>
  <si>
    <t>ISTITUTI CLINICI DI PAVIA E VIGEVANO SRL</t>
  </si>
  <si>
    <t>FONDAZIONE ISTITUTO NEUROLOGICO CASIMIRO MONDINO</t>
  </si>
  <si>
    <t>SERVIZIO DI RIABILITAZIONE AISM COMO</t>
  </si>
  <si>
    <t>CENTRO DIAGNOSTICO COMENSE - CDC SRL</t>
  </si>
  <si>
    <t>AFFIDEA LOMBARDIA S.R.L.</t>
  </si>
  <si>
    <t>Privato</t>
  </si>
  <si>
    <t>Presidio ATS - 321</t>
  </si>
  <si>
    <t>INFANTE SRL</t>
  </si>
  <si>
    <t>ISTITUTO DI MEDICINA DELLO SPORT DI MILANO SRL</t>
  </si>
  <si>
    <t>2 G DI GIOVONI MARIA ADELE SRL</t>
  </si>
  <si>
    <t>MINERVA POLIAMBULATORIO MED.SPORT.SRL</t>
  </si>
  <si>
    <t>BELFIORE 5 SRL</t>
  </si>
  <si>
    <t>STUDIO MEDICO DENTISTICO DR. ALESSANDRO PICCOLO</t>
  </si>
  <si>
    <t>BIANALISI S.R.L.</t>
  </si>
  <si>
    <t>C.E.O. SRL</t>
  </si>
  <si>
    <t>ODONTOPROTESI BUENOS AYRES S.R.L.</t>
  </si>
  <si>
    <t>Fondazione Istituto Sacra Famiglia</t>
  </si>
  <si>
    <t>CENTRO FISIOTERAPICO LA MAGGIOLINA SRL</t>
  </si>
  <si>
    <t>M &amp; M S.R.L.</t>
  </si>
  <si>
    <t>DOTT. GIOVANNI TENCONI - STUDIO RADIOLOGICO SRL</t>
  </si>
  <si>
    <t>VILLA ESPERIA MILANO SPA</t>
  </si>
  <si>
    <t>LA SESTINA SRL</t>
  </si>
  <si>
    <t>EUROMEDICA ISTITUTO SCIENTIFICO SRL</t>
  </si>
  <si>
    <t>SPARTACO POLIAMBULATORIO DI MEDICINA SPORTIVA SRL</t>
  </si>
  <si>
    <t>RICERCA DIAGNOSTICA SRL</t>
  </si>
  <si>
    <t>SMART DENTAL CLINIC SRL</t>
  </si>
  <si>
    <t>CENTRO RADIOLOGICO E FISIOTERAPICO GALLARATESE DI POZZOLI S. &amp; C. SAS</t>
  </si>
  <si>
    <t>CENTRO DENTALE PAG MILANO SRL</t>
  </si>
  <si>
    <t>STUDIO ODONTOIATRICO ASSOCIATO SIDOTI &amp; TARTAGLIA</t>
  </si>
  <si>
    <t>STUDIO DI RADIOLOGIA CARROCCIO</t>
  </si>
  <si>
    <t>L.A.M. CENTRO BIOMEDICO S.R.L.</t>
  </si>
  <si>
    <t>NUOVA DIMENSIONE SPORT SRL</t>
  </si>
  <si>
    <t>NUOVA DECATHLON SRL CENTRO DI MEDICINA DELLO SPORT</t>
  </si>
  <si>
    <t>CENTRO MEDICO FISIOTERAPICO</t>
  </si>
  <si>
    <t>LABORATORIO DI RADIOLOGIA E FISIO-ROENTGENTERAPIA LUIGI GRECO DELLA DOTTSSA MARIA METELLA GRECO SRL</t>
  </si>
  <si>
    <t>CDI CENTRO DIAGNOSTICO ITALIANO SPA</t>
  </si>
  <si>
    <t>CONTI - CENTRO DI FISIOKINESITERAPIA SRL</t>
  </si>
  <si>
    <t>MEDICALCENTER &amp; C. SNC DI CATIA PELOSI E GIUSEPPE BRIANZA</t>
  </si>
  <si>
    <t>AMBULATORIO DI FISIOTERAPIA E RIABILITAZIONE</t>
  </si>
  <si>
    <t>CENTRO MEDICINA DELLO SPORT BAREGGIO SRL</t>
  </si>
  <si>
    <t>YOSHITAKA S.R.L.</t>
  </si>
  <si>
    <t>ARTEMEDICA SNC DI BEGHINI ADRIANO E OLIVIERI SALVATORE</t>
  </si>
  <si>
    <t>CRAGIF SRL</t>
  </si>
  <si>
    <t>CERBA HC ITALIA SRL</t>
  </si>
  <si>
    <t>ROMANO GIORGIO SRL</t>
  </si>
  <si>
    <t>CENTRO MEDICO DENTAL DUE S.A.S. DI DANILO BETTINI &amp; C.</t>
  </si>
  <si>
    <t>CENTRO RADIOLOGICO LODIGIANO S.R.L.</t>
  </si>
  <si>
    <t>LABORATORIO ANALISI MEDICHE MARTINI S.R.L.</t>
  </si>
  <si>
    <t>DIAGNOFISIC SRL.</t>
  </si>
  <si>
    <t>STUDIO PREDA S.A.S.</t>
  </si>
  <si>
    <t>UNIVERSITA' DEGLI STUDI DI MILANO</t>
  </si>
  <si>
    <t>INTERMEDICA IMAGING R.M. S.R.L.</t>
  </si>
  <si>
    <t>CENTRO DI FISIOLOGIA SPORTIVA</t>
  </si>
  <si>
    <t>MEDICAL S.A.S. DI GALIMBERTI MASSIMO &amp; C.</t>
  </si>
  <si>
    <t>C.M.S. CENTRO MEDICO SPORTIVO COOP A RL</t>
  </si>
  <si>
    <t>ECOTERM S.R.L.</t>
  </si>
  <si>
    <t>CENTRO RADIOLOGICO E FISIOTERAPICO BUENOS AIRES SRL</t>
  </si>
  <si>
    <t>CENTRO POLISPECIALISTICO PACINI SRL</t>
  </si>
  <si>
    <t>CURE TRATTAMENTI RIABILITATIVI SAS DI COLOMBO MARINELLA &amp; C.</t>
  </si>
  <si>
    <t>HUMANITAS MEDICAL CARE  MILANO S.P.A.</t>
  </si>
  <si>
    <t>ISTITUTO LOMBARDO PER LA MEDICINA IPERBARICA S.R.L.</t>
  </si>
  <si>
    <t>FI.ME.S. FISIOLOGIA MEDICINA DELLO SPORT</t>
  </si>
  <si>
    <t>CENTRO SERVIZI DIAGNOSTICI DI RENATO NESSI &amp; C. SAS</t>
  </si>
  <si>
    <t>CENTRO RADIOLOGICO GALILEI S.R.L.</t>
  </si>
  <si>
    <t>CENTRO ALTO MILANESE DI MEDICINA SPORTIVA SRL (C.A.M.M.S. SRL)</t>
  </si>
  <si>
    <t>ALFA POLIAMBULATORIO MEDICO SPORTIVO SAS DI E. PORRETTI &amp; C</t>
  </si>
  <si>
    <t>SANTA CRESCENZIA SRL</t>
  </si>
  <si>
    <t>C.A.S.F.E.L. SRL</t>
  </si>
  <si>
    <t>STUDIO DENTISTICO DOTT. PICCOLO GAETANO</t>
  </si>
  <si>
    <t>MEDICAL SPORT CENTER SAS DI MEAZZA CARLA &amp; C</t>
  </si>
  <si>
    <t>CEDAM ITALIA S.R.L.</t>
  </si>
  <si>
    <t>C.R.P. CENTRO RADIOLOGICO POLISPECIALISTICO SRL</t>
  </si>
  <si>
    <t>BISAPIENS SAS DI BILARDI F &amp; C</t>
  </si>
  <si>
    <t>DIAMEDICA CENTRO MEDICO POLISPECIALISTICO ITALIANO S.R.L.</t>
  </si>
  <si>
    <t>BIOCHIMICO LABORATORIO ANALISI MEDICHE S.R.L.</t>
  </si>
  <si>
    <t>SPAZIO MEDICO S.R.L.</t>
  </si>
  <si>
    <t>CENTRO SERVIZI RHODENSE - C.S.R S.R.L</t>
  </si>
  <si>
    <t>KOUROS SRL</t>
  </si>
  <si>
    <t>VIBIMEDICA SRL</t>
  </si>
  <si>
    <t>CENTRO MEDICINA DELLO SPORT SAN GOTTARDO</t>
  </si>
  <si>
    <t>CENTRO AMBROSIANO DI MEDICINA DELLO SPORT SAS DI MAGNIFICO SONIA</t>
  </si>
  <si>
    <t>MEDICAL GAMMA S.N.C. DI PRINZIVALLI A. &amp; C.</t>
  </si>
  <si>
    <t>AZIENDA DI SERVIZI ALLA PERSONA ISTITUTI MILANESI MARTINITT E STELLINE E PIO ALBERGO TRIVULZIO</t>
  </si>
  <si>
    <t>CENTRO SERVIZI SANITARI SRL</t>
  </si>
  <si>
    <t>MAISANO DOTT.RENATO S.R.L.</t>
  </si>
  <si>
    <t>CURIE SRL - DIAGNOSTICA PER IMMAGINI E TERAPIA</t>
  </si>
  <si>
    <t>IMMOBILIARE NUOVA BARTOLINI SRL</t>
  </si>
  <si>
    <t>STUDIO POLISPECIALISTICO DR. ALESSANDRO DABALÀ S.R.L.</t>
  </si>
  <si>
    <t>STUDIO MEDICO FISIOTERAPICO VERONESE</t>
  </si>
  <si>
    <t>RESPITALIA S.R.L.</t>
  </si>
  <si>
    <t>FONDAZIONE OSPEDALE MARCHESI DI INZAGO</t>
  </si>
  <si>
    <t>CENTRO MEDICINA PREVENTIVA SRL</t>
  </si>
  <si>
    <t>LOCATI EMANUELA TERESINA</t>
  </si>
  <si>
    <t>F.M. S.N.C. DI ALESSIA, PIETRO &amp; GIUSEPPE MARINONI</t>
  </si>
  <si>
    <t>Azienda Servizi alla persona Golgi-Redaelli</t>
  </si>
  <si>
    <t>Presidio ATS - 322</t>
  </si>
  <si>
    <t>C.D.S. CENTRO DIAGNOSTICO SOLBIATESE SRL</t>
  </si>
  <si>
    <t>SRTF SAS</t>
  </si>
  <si>
    <t>ISTITUTO RISANA SAS DI LAURA MARIANGELA PURICELLI E C</t>
  </si>
  <si>
    <t>FONDAZIONE RAIMONDI FRANCESCO</t>
  </si>
  <si>
    <t>AMBULATORIO DI MEDICINA SPORTIVA SRL</t>
  </si>
  <si>
    <t>CENTRO DIAGNOSTICO S.NICOLA SEZIONE MEDICINA DELLO SPORT SRL</t>
  </si>
  <si>
    <t>CEDAL - CENTRO DIAGNOSTICO ALTO LOMBARDO - SRL</t>
  </si>
  <si>
    <t>METICA SRL</t>
  </si>
  <si>
    <t>NUOVO CENTRO FISIOTERAPICO  S.R.L.</t>
  </si>
  <si>
    <t>STUDIO MEDICO SPORTIVO VARESINO SAS DI AMBROGIO BIANCHINI E MARCO CONTI</t>
  </si>
  <si>
    <t>EURO CENTRO POLISPECIALISTICO SRL</t>
  </si>
  <si>
    <t>GALENO SNC</t>
  </si>
  <si>
    <t>CENTRO FISIOTERAPICO ELLEFFE SNC DI ZAVATTARI FILIPPO</t>
  </si>
  <si>
    <t>CHINESPORT S.R.L.</t>
  </si>
  <si>
    <t>TOMA ADVANCED BIOMEDICA ASSAYS SPA</t>
  </si>
  <si>
    <t>SOLEXIS SRL</t>
  </si>
  <si>
    <t>CENTRO RICERCHE RADIOLOGICHE S.R.L.</t>
  </si>
  <si>
    <t>SIRIO SRL - CENTRO MEDICO POLISPECIALISTICO</t>
  </si>
  <si>
    <t>STUDIO DR. A.CHIARIOTTI &amp; C. SRL</t>
  </si>
  <si>
    <t>P.R.E.S. S.R.L. - POLO RADIOLOGICO ECOGRAFICO SOMMESE</t>
  </si>
  <si>
    <t>MEDITEL CENTRO MEDICO POLISPECIALISTICO SRL</t>
  </si>
  <si>
    <t>CENTRO POLISPECIALISTICO BECCARIA S.R.L.</t>
  </si>
  <si>
    <t>C.D.G. S.R.L.</t>
  </si>
  <si>
    <t>CENTRO MEDICO CONVENZIONATO S.R.L.</t>
  </si>
  <si>
    <t>CDV DIA S.R.L.</t>
  </si>
  <si>
    <t>STUDIO RADIOLOGICO DIAGNOSTICA PER IMMAGINI SRL</t>
  </si>
  <si>
    <t>STUDIO RADIOLOGICO CEMAR DI CORRADI EMILIA &amp; C. SAS</t>
  </si>
  <si>
    <t>CENTRO INTERDIPARTIMENTALE DI MEDICINA DELLO SPORT SRL</t>
  </si>
  <si>
    <t>DENTAL LIFE CENTRO ODONTOIATRICO S.R.L.</t>
  </si>
  <si>
    <t>CENTRO RADIOLOGICO POLISPECIALISTICO DI TERNATE S.R.L.</t>
  </si>
  <si>
    <t>POLIAMBULATORIO FILIPPINI S.R.L.</t>
  </si>
  <si>
    <t>ALLIANCE MEDICAL DIAGNOSTIC SRL</t>
  </si>
  <si>
    <t>STUDIO DENTISTICO DOTT. EZIO FRENI SRL</t>
  </si>
  <si>
    <t>CENTRO DI MEDICINA DELLO SPORT DI MOLINARI STEFANO &amp; C SAS</t>
  </si>
  <si>
    <t>SYNLAB ITALIA</t>
  </si>
  <si>
    <t>CORNELIO DR. MARCELLO</t>
  </si>
  <si>
    <t>I-TEETH SRL A CAPITALE RIDOTTO</t>
  </si>
  <si>
    <t>GESTIONE LABORATORI SCIENTIFICI LE BETULLE S.R.L.</t>
  </si>
  <si>
    <t>COMO CARE SRL</t>
  </si>
  <si>
    <t>DR. FABRIZIO PETIT &amp; C. SRL</t>
  </si>
  <si>
    <t>C.M.S. CENTRO DI ASSISTENZA E VALUTAZIONE MEDICO SPORTIVA</t>
  </si>
  <si>
    <t>SAN CARLO S.A.S.</t>
  </si>
  <si>
    <t>Presidio ATS - 323</t>
  </si>
  <si>
    <t>CENTRO CAMUNO DI MEDICINA SPORTIVA CAMILLO GOLGI DI NOVELLI &amp; C SNC</t>
  </si>
  <si>
    <t>FAORO FRANCO</t>
  </si>
  <si>
    <t>LABORATORIO DI ANALISI CLINICO-CHIMICHE C. GOLGI S.R.L.</t>
  </si>
  <si>
    <t>Presidio ATS - 324</t>
  </si>
  <si>
    <t>C.D.M. SRL</t>
  </si>
  <si>
    <t>ODONTOIATRICO SEREGNO SRL</t>
  </si>
  <si>
    <t>POLITERAPICO S.R.L.</t>
  </si>
  <si>
    <t>AMBULATORIO ORTOPEDICO FISIOTERAPICO SRL</t>
  </si>
  <si>
    <t>FISIOMED 2000 S.R.L.</t>
  </si>
  <si>
    <t>ASSOCIAZIONE SPORTIVA DILETTANTISTICA P.B.M. - POLISPORTIVA BOVISIO MASCIAGO</t>
  </si>
  <si>
    <t>B.B. NOVA MEDICAL CENTER S.N.C. DI BARBIERO JENNY &amp; C</t>
  </si>
  <si>
    <t>STUDIO RADIOLOGICO BERNASCONI S.R.L.</t>
  </si>
  <si>
    <t>DIAGNOSI X CENTRO POLIDIAGNOSTICO S.R.L.</t>
  </si>
  <si>
    <t>FISIOCENTER BRUGHERIO S.R.L.</t>
  </si>
  <si>
    <t>FISIOCENTER CENTRO STUDI MEDICO DIAGNOSTICI SRL</t>
  </si>
  <si>
    <t>STUDIO DI FISIOCHINESITERAPIA F.T.C. DI CROTTI CARLO E C. SAS</t>
  </si>
  <si>
    <t>SINTHESIS S.R.L.</t>
  </si>
  <si>
    <t>LABORATORIO ANALISI MEDICHE ALFA SRL</t>
  </si>
  <si>
    <t>CENTRO FISIOTERAPICO VALSASSINESE DI CAUCIA E C. SAS</t>
  </si>
  <si>
    <t>CENTRO DI MEDICINA DELLO SPORT SRL</t>
  </si>
  <si>
    <t>CAM SPORT - MONZA</t>
  </si>
  <si>
    <t>STUDIO DI RADIOLOGIA ELLISSE SRL</t>
  </si>
  <si>
    <t>GIMAR S.R.L.</t>
  </si>
  <si>
    <t>RISANA DIAGNOSTICA S.R.L.</t>
  </si>
  <si>
    <t>MEDIPLUS DI NASCA GRAZIELLA E GORLA CLAUDIA S.N.C.</t>
  </si>
  <si>
    <t>BIOBETA SRL</t>
  </si>
  <si>
    <t>CENTRO DI MEDICINA SPORTIVA SRL</t>
  </si>
  <si>
    <t>CENTRO MEDICINA SPORT LARIO</t>
  </si>
  <si>
    <t>Presidio ATS - 325</t>
  </si>
  <si>
    <t>CENTRO DI MEDICINA DELLO SPORT SEBINO DI SORLINI EMILIA &amp; C SAS</t>
  </si>
  <si>
    <t>STUDIO MEDICO SPORTIVO MINERVA SAS</t>
  </si>
  <si>
    <t>LABORATORIO BIOANALITICO DELTA SRL</t>
  </si>
  <si>
    <t>RADIOLOGIA SEBINA S.R.L.</t>
  </si>
  <si>
    <t>IL PUNTO MEDICO SPORTIVO SRL</t>
  </si>
  <si>
    <t>Provincia Religiosa San Marziano Don Orione</t>
  </si>
  <si>
    <t>AVALON SRL</t>
  </si>
  <si>
    <t>MEDICAL EQUIPE SRL ODONTOIATRIA</t>
  </si>
  <si>
    <t>CENTRO OCULISTICO BERGAMASCO S.R.L.</t>
  </si>
  <si>
    <t>CENTRO BIOMEDICO BERGAMASCO SRL</t>
  </si>
  <si>
    <t>SPORTMAN'S CENTER</t>
  </si>
  <si>
    <t>ATHAENA POLIAMBULATORIO DI MEDICINA SPORTIVA S.R.L.</t>
  </si>
  <si>
    <t>CENTRO MEDICO  S.LUCA S.R.L</t>
  </si>
  <si>
    <t>STUDIO MEDICO ASSOCIATO DEI DOTT. M.GIRALDI E G. ALIOTO</t>
  </si>
  <si>
    <t>CENTRO DI RADIOLOGIA E FISIOTERAPIA S.R.L.</t>
  </si>
  <si>
    <t>CENTRO MEDICO VALSERIANA S.R.L.</t>
  </si>
  <si>
    <t>CENTRO MEDICO PONTE SRL</t>
  </si>
  <si>
    <t>ISTITUTO DI RICERCHE FARMACOLOGICHE MARIO NEGRI</t>
  </si>
  <si>
    <t>Presidio ATS - 326</t>
  </si>
  <si>
    <t>MARATHON SRL</t>
  </si>
  <si>
    <t>SAN CRISTOFORO SRL GESTIONE CENTRO MEDICO</t>
  </si>
  <si>
    <t>C.M.P.I. SRL</t>
  </si>
  <si>
    <t>STATIC CENTRO CHIROTERAPEUTICO DI BRESCIA SRL</t>
  </si>
  <si>
    <t>SANTA MARIA CENTRO ANALISI CHIMICO CLINICHE SRL</t>
  </si>
  <si>
    <t>GEMINI RX S.R.L.</t>
  </si>
  <si>
    <t>LIFEBRAIN LOMBARDIA S.R.L.</t>
  </si>
  <si>
    <t>EYE CLINIC DEI DOTTORI IARIA DEMETRIO E ANTONIO - ASSOCIAZIONE PROFESSIONALE</t>
  </si>
  <si>
    <t>MEDICAL SPORT DI BANI LAURA S.A.S.</t>
  </si>
  <si>
    <t>PANATHLETICON - MED.SPORT.</t>
  </si>
  <si>
    <t>KINESIS SRL</t>
  </si>
  <si>
    <t>RAPHAEL - SOC. COOP. SOC. ONLUS</t>
  </si>
  <si>
    <t>Presidio ATS - 327</t>
  </si>
  <si>
    <t>SANT'AGOSTINO DI ALFREDO MARTINI E C SNC</t>
  </si>
  <si>
    <t>NUOVO POLO ROBBIANI SRL</t>
  </si>
  <si>
    <t>SANITAS DIAGNOSTICA S.A.S.</t>
  </si>
  <si>
    <t>X RAY ONE SRL</t>
  </si>
  <si>
    <t>ASD ASSOCIAZIONE ATLETICA INTERFLUMINA</t>
  </si>
  <si>
    <t>S. MARTINO FISIOKINESITERAPIA SAS DI PROVENZI GIAN FRANCO E C.</t>
  </si>
  <si>
    <t>CENTRO DI MEDICINA SPORTIVA CITTÀ DI CREMA</t>
  </si>
  <si>
    <t>CONTACT S.R.L.</t>
  </si>
  <si>
    <t>FONDAZIONE OSPEDALE GIUSEPPE ARAGONA ISTITUTO GERIATRICO E RIABILITATIVO ONLUS</t>
  </si>
  <si>
    <t>CENTRO MEDICO E RESIDENZIALE SAN LORENZO SRL</t>
  </si>
  <si>
    <t>FISIOKINESITERAPIA CREMA SRL</t>
  </si>
  <si>
    <t>FONDAZIONE OSPEDALE CAIMI - ONLUS</t>
  </si>
  <si>
    <t>FISIOKINESITERAPIA SANITAS DI PROVENZI G.FRANCO &amp; C. S.A.S.</t>
  </si>
  <si>
    <t>ECO-RAD DIAGNOSTICA S.R.L.</t>
  </si>
  <si>
    <t>ORTORAD SRL</t>
  </si>
  <si>
    <t>FONDAZIONE ISTITUTO CARLO VISMARA - GIOVANNI DE PETRI ONLUS</t>
  </si>
  <si>
    <t>ISTITUTO DI RADIOLOGIA E TERAPIA FISICA S.R.L.</t>
  </si>
  <si>
    <t>AMBULATORIO ODONTOIATRICO DR. PICCOLO RODOLFO SRL</t>
  </si>
  <si>
    <t>DEPAVIN SRL - CENTRO SANITARIO DEPA</t>
  </si>
  <si>
    <t>MEDICA SPORT MINERVA S.a.s</t>
  </si>
  <si>
    <t>STUDIO RADIOLOGICO PAVESE DI BOTTINELLI OLIVIA MARIA &amp; C. S.A.S.</t>
  </si>
  <si>
    <t>CENTRO MEDICO SANITARIO RO.PA.RI. S.R.L</t>
  </si>
  <si>
    <t>LABORATORIO ESAMI CHIMICO CLINICI S.R.L.</t>
  </si>
  <si>
    <t>VINCENZO AGUZZI</t>
  </si>
  <si>
    <t>EHSANI SCHAROKH</t>
  </si>
  <si>
    <t>FONDAZIONE CENTRO NAZIONALE ADROTERAPIA ONCOLOGICA</t>
  </si>
  <si>
    <t>PALESTRA LILIUM SNC DI ULIVI &amp; D'ALESSANDRO</t>
  </si>
  <si>
    <t>I.R.O.S. CENTRO DI MEDICINA DELLO SPORT SOC. COOP.</t>
  </si>
  <si>
    <t>LABORATORIO DI ANALISI MEDICHE SAN GIORGIO S.R.L.</t>
  </si>
  <si>
    <t>LE ROTONDE SRL</t>
  </si>
  <si>
    <t>FONDAZIONE SAN GERMANO ONLUS</t>
  </si>
  <si>
    <t>CENTRO DI FISIOCHINESITERAPIA G. BERTOLOTTI SRL</t>
  </si>
  <si>
    <t>LAM SANT'AMBROGIO LABORATORI ANALISI MEDICHE SRL</t>
  </si>
  <si>
    <t>DENTAL CENTER STUDIO DENTISTICO DOTT.SSA CRISTINA ABBIATI</t>
  </si>
  <si>
    <t>AMBULATORIO MEDICO DI RADIODIAGNOSTICA E TERAPIA FISICA S.R.L.</t>
  </si>
  <si>
    <t>ISTITUTO FISIOKINESITERAPICO S.R.L.</t>
  </si>
  <si>
    <t>LAM VOGHERA LABORATORIO ANALISI MEDICHE S.R.L.</t>
  </si>
  <si>
    <t>M.A.D. ANALISI S.R.L.</t>
  </si>
  <si>
    <t>ASP ISTITUZIONI ASSISTENZIALI RIUNITE DI PAVIA</t>
  </si>
  <si>
    <t>UNIVERSITÀ DEGLI STUDI DI PAVIA</t>
  </si>
  <si>
    <t>Ricovero</t>
  </si>
  <si>
    <t>Sub acuti</t>
  </si>
  <si>
    <t>Attività di specialistica ambulatoriale e diagnostica strumentale,
comprensive delle attività di Pronto Soccorso non seguite da ricovero (Quota 97%)</t>
  </si>
  <si>
    <t>FONDAZIONE CARITAS DI VIGEVANO</t>
  </si>
  <si>
    <t>PROVINCIA ITALIANA DELLA CONGREGAZIONE DEI SERVI DELLA CARITA' - OPERA DON GUANELLA</t>
  </si>
  <si>
    <t>SERVIZI SOCIO SANITARI S.R.L.</t>
  </si>
  <si>
    <t>DIOCESI DI TORTONA CENTRO "PAOLO VI" ONLUS</t>
  </si>
  <si>
    <t>FONDAZIONE GIUSEPPE COSTANTINO C.R.C.R.C ONLUS</t>
  </si>
  <si>
    <t>FONDAZIONE ADOLESCERE</t>
  </si>
  <si>
    <t>COOPERATIVA SOCIALE CASA DEL GIOVANE</t>
  </si>
  <si>
    <t>FONDAZIONE MADDALENA GRASSI</t>
  </si>
  <si>
    <t>NUOVOáPOLO ROBBIANI SRL</t>
  </si>
  <si>
    <t>SOCIETÀ COOPERATIVA SOCIALE GRUPPO GAMMA</t>
  </si>
  <si>
    <t>REDANCIA PO S.R.L.</t>
  </si>
  <si>
    <t>SOCIETÀ COOPERATIVA SOCIALE VARIETÀ</t>
  </si>
  <si>
    <t>COSPER S.C.S. IMPRESA SOCIALE</t>
  </si>
  <si>
    <t>FRATERNITA' GIOVANI COOPERATIVA SOCIALE A R. L.</t>
  </si>
  <si>
    <t>LA NUVOLA SOCIETÀ COOPERATIVA SOCIALE IMPRESA SOCIALE ONLUS</t>
  </si>
  <si>
    <t>FONDAZIONE SAGITTARIA PER LA SALUTE MENTALE ONLUS</t>
  </si>
  <si>
    <t>IL GABBIANO SOCIETA' COOPERATIVA SOCIALE ONLUS</t>
  </si>
  <si>
    <t>PINOCCHIO SOCIETÀ COOPERATIVA SOCIALE ONLUS</t>
  </si>
  <si>
    <t>COMUNITA' FRATERNITA' - SOCIETÀ  COOPERATIVA SOCIALE ONLUS</t>
  </si>
  <si>
    <t>COMUNITÀ MADDALENA ISTITUTO DI RIABILITAZIONE PSICHIATRICO - SOCIETÀ COOPERATIVA SOCIALE - ONLUS</t>
  </si>
  <si>
    <t>LA RETE - SOCIETÀ COOPERATIVA SOCIALE - ONLUS</t>
  </si>
  <si>
    <t>SOC.COOP.SOCIALE ONLUS LA RONDINE</t>
  </si>
  <si>
    <t>COOPER AZIONE FAMIGLIE SOCIETÀ COOPERATIVA SOCIALE</t>
  </si>
  <si>
    <t>CREST SRL</t>
  </si>
  <si>
    <t>BIPLANO SOCIETA' COOPERATIVA SOCIALE</t>
  </si>
  <si>
    <t>IN CAMMINO SOCIETÀ COOPERATIVA SOCIALE</t>
  </si>
  <si>
    <t>ITACA SOCIETA' COOPERATIVA SOCIALE</t>
  </si>
  <si>
    <t>FONDAZIONE ISTITUTO POLIFUNZIONALE SOCIO-SANITARIO CARD. G. GUSMINI ONLUS</t>
  </si>
  <si>
    <t>COOPERATIVA SOCIALE RINNOVAMENTO A R.L.</t>
  </si>
  <si>
    <t>LA BONNE SEMENCE SOCIETA' COOPERATIVA SOCIALE</t>
  </si>
  <si>
    <t>COOPERATIVA SOCIALE A.E.P.E.R. A R.L.</t>
  </si>
  <si>
    <t>FONDAZIONE EMILIA BOSIS</t>
  </si>
  <si>
    <t>L'ARCOBALENO SOCIETA' COOPERATIVA SOCIALE - ONLUS</t>
  </si>
  <si>
    <t>FONDAZIONE AS.FRA. ONLUS</t>
  </si>
  <si>
    <t>IL VOLO - SOCIETA' COOP. SOCIALE ONLUS</t>
  </si>
  <si>
    <t>NOVO MILLENNIO SOCIETA' COOPERATIVA SOCIALE ONLUS</t>
  </si>
  <si>
    <t>SERVIZI INTEGRATIVI SPA</t>
  </si>
  <si>
    <t>SOCIETA'COOPERATIVA SOCIALE LUCIANO DONGHI - ONLUS</t>
  </si>
  <si>
    <t>GRANDANGOLO SOCIETÀ COOPERATIVA SOCIALE</t>
  </si>
  <si>
    <t>LA BREVA  SOCIETA' COOPERATIVA SOCIALE A.R.L.</t>
  </si>
  <si>
    <t>COOPERATIVA SOCIALE SI PUO' ONLUS</t>
  </si>
  <si>
    <t>COOPERATIVA SOCIALE ATTIVAMENTE</t>
  </si>
  <si>
    <t>ASSOCIAZIONE DI VOLONTARIATO LA CENTRALINA</t>
  </si>
  <si>
    <t>FONDAZIONE FRATELLI PAOLO E TITO MOLINA - ONLUS</t>
  </si>
  <si>
    <t>SANT'ANDREA S.R.L.</t>
  </si>
  <si>
    <t>FONDAZIONE RENATO PIATTI - ONLUS</t>
  </si>
  <si>
    <t>SOMSART ASSOCIAZIONE DI PROMOZIONE SOCIALE</t>
  </si>
  <si>
    <t>MERIDIANA SOCIETÀ COOPERATIVA SOCIALE</t>
  </si>
  <si>
    <t>ASSOCIAZIONE AMICIZIA VILLA SALUS O.N.L.U.S.</t>
  </si>
  <si>
    <t>ASSOCIAZIONE IL FOCOLARE DI S. MARIA DI LORETO</t>
  </si>
  <si>
    <t>LA VILLA SRL</t>
  </si>
  <si>
    <t>A.T.I. "SAN GIUSEPPE SOCIETA' COOP SOCIALE ONLUS" E "SANT'ANDREA SRL"</t>
  </si>
  <si>
    <t>FONDAZIONE ROSA DEI VENTI ONLUS</t>
  </si>
  <si>
    <t>AGORA 97 SOC. COOP.SOC. ONLUS</t>
  </si>
  <si>
    <t>CENTRO VELA</t>
  </si>
  <si>
    <t>COOPERATIVA SOCIALE LA CASA - SOCIETÀ COOPERATIVA ONLUS</t>
  </si>
  <si>
    <t>VILLA SANTA MARIA SOCIETA' COOPERATIVA SOCIALE</t>
  </si>
  <si>
    <t>CENTRO GULLIVER SOC.COOPERATIVA SOCIALE A R.L.</t>
  </si>
  <si>
    <t>KINETIKA S.R.L.</t>
  </si>
  <si>
    <t>INVESTIMENTI CERESIO S.R.L.</t>
  </si>
  <si>
    <t>COOPERATIVA SOCIALE ARETE' SOCIETA' COOPERATIVA A RESPONSABILITA' LIMITATA</t>
  </si>
  <si>
    <t>CODESS SOCIALE SOCIETA' COOPERATIVA SOCIALE ONLUS</t>
  </si>
  <si>
    <t>EDOS SRL</t>
  </si>
  <si>
    <t>GIARDINO 2 S.R.L.</t>
  </si>
  <si>
    <t>IL SEME COOPERATIVA SOCIALE A R.L.</t>
  </si>
  <si>
    <t>ALEPH COOPERATIVA SOCIALE A.R.L.</t>
  </si>
  <si>
    <t>MARINER UNO S.R.L.</t>
  </si>
  <si>
    <t>AISEL ONLUS - ASSOCIAZIONE PER L'INTERVENTO SOCIALE SULL'EMARGINAZIONE IN LOMBARDIA</t>
  </si>
  <si>
    <t>ASSOCIAZIONE ISEMPREVIVI ODV ONLUS</t>
  </si>
  <si>
    <t>FONDAZIONE L'ALIANTE ONLUS</t>
  </si>
  <si>
    <t>ASSOCIAZIONE GRUPPO DI BETANIA ONLUS</t>
  </si>
  <si>
    <t>FILO DI ARIANNA SOCIETA' COOPERATIVA SOCIALE ONLUS</t>
  </si>
  <si>
    <t>CENTRO BENEDETTA D'INTINO A DIFESA DEL BAMBINO E DELLA FAMIGLIA</t>
  </si>
  <si>
    <t>CENTRO DI PSICOMOTRICITA'</t>
  </si>
  <si>
    <t>ARTELIER - SOCIETÀ COOPERATIVA SOCIALE A R.L. ONLUS DI DIRITTO</t>
  </si>
  <si>
    <t>PROMETEO SOCIETA? COOPERATIVA SOCIALE ONLUS</t>
  </si>
  <si>
    <t>THESIS GROUP SRL</t>
  </si>
  <si>
    <t>COOPERATIVA LOTTA CONTRO L'EMARGINAZIONE COOPERATIVA SOCIALE ONLUS</t>
  </si>
  <si>
    <t>ASSOCIAZIONE RICCARDO PAMPURI ONLUS</t>
  </si>
  <si>
    <t>FONDAZIONE CASTELLINI - ONLUS</t>
  </si>
  <si>
    <t>FONDAZIONE AIUTIAMOLI ONLUS (CDD LA CITTÀ DEL SOLE)</t>
  </si>
  <si>
    <t>CE.A.S. ASSOCIAZIONE RICONOSCIUTA ONLUS</t>
  </si>
  <si>
    <t>EOS SRL</t>
  </si>
  <si>
    <t>LE VELE SOCIETA' COOPERATIVA SOCIALE - ONLUS</t>
  </si>
  <si>
    <t>ric</t>
  </si>
  <si>
    <t>amb</t>
  </si>
  <si>
    <t>sub</t>
  </si>
  <si>
    <t>npi</t>
  </si>
  <si>
    <t>psi</t>
  </si>
  <si>
    <t>BUDGET</t>
  </si>
  <si>
    <t>CENTRO CLINICO NEMO FONDAZIONE SERENA</t>
  </si>
  <si>
    <t>NPIA (solo per pubblici)</t>
  </si>
  <si>
    <t xml:space="preserve">NUOVE RETI SANITARIE </t>
  </si>
  <si>
    <t>Ricovero  - bassa complessità fuori regione (solo strutture private)</t>
  </si>
  <si>
    <t>Ricovero  - cittadini lombardi (solo strutture private)</t>
  </si>
  <si>
    <t>VALORI DI RIFERIMENTO</t>
  </si>
  <si>
    <t>Attività di specialistica ambulatoriale - cittadini lombardi (solo strutture private)</t>
  </si>
  <si>
    <t>Attività di specialistica ambulatoriale - quota SCREENING 1 e 2 livello</t>
  </si>
  <si>
    <t>Psichiatria (solo per pubblici)</t>
  </si>
  <si>
    <t>INCREMENTI NON STORICIZZABILI
da compilare a cura di ATS per verifica con RL IN CORSO D'ESERCIZIO</t>
  </si>
  <si>
    <t>CAMEDI SRL</t>
  </si>
  <si>
    <t>C.S.A. COOPERATIVA SERVIZI ASSISTENZIALI SCS per struttura NUOVO ROBBIANI</t>
  </si>
  <si>
    <t>Ricovero  - cittadini extraregione (solo strutture private)</t>
  </si>
  <si>
    <t>Attività di specialistica ambulatoriale - cittadini extraregione (solo strutture private)</t>
  </si>
  <si>
    <t>Ricovero - quota 5% destinata a progetti (solo strutture private) - APR-DIC</t>
  </si>
  <si>
    <t>Attività di specialistica ambulatoriale - quota 7% per progetti - APR-DIC</t>
  </si>
  <si>
    <t>Attività di specialistica ambulatoriale - quota 3% PAI - APR-DIC</t>
  </si>
  <si>
    <t>OSPEDALE SAN PELLEGRINO SRL - Medicina Sportiva</t>
  </si>
  <si>
    <t>OSPEDALE SAN PELLEGRINO SRL</t>
  </si>
  <si>
    <t>BIANALISI SPA</t>
  </si>
  <si>
    <t>AST Val Padana  - Dipartimento PAAPSS
Allegato 1 - Riepilogo quote budget 2022</t>
  </si>
  <si>
    <t>Ente erogatore</t>
  </si>
  <si>
    <t>Budget base</t>
  </si>
  <si>
    <t>Incremento da 1.7.2022  a seguito nuove contrattualizzazioni</t>
  </si>
  <si>
    <t>Totale budget 2022</t>
  </si>
  <si>
    <t>Soc. Coop. Soc. Varietà</t>
  </si>
  <si>
    <t>Redancia Po srl</t>
  </si>
  <si>
    <t>Cosper s.c.s. impresa sociale</t>
  </si>
  <si>
    <t>Fond. Vismara  - De’Petri</t>
  </si>
  <si>
    <t>€ 976.543,00</t>
  </si>
  <si>
    <t>Soc.Coop.Soc. Gruppo Gamma</t>
  </si>
  <si>
    <t>Soc. Coop. Soc. Gruppo Gamma</t>
  </si>
  <si>
    <t>Thesis Group srl</t>
  </si>
  <si>
    <t>La Tuga 3 srl</t>
  </si>
  <si>
    <t>periodo</t>
  </si>
  <si>
    <t>Ricoveri Lombardi</t>
  </si>
  <si>
    <t>Ricoveri XtraLomb</t>
  </si>
  <si>
    <t>Ricoveri Stranieri</t>
  </si>
  <si>
    <t>Sub-acuti Lombardi</t>
  </si>
  <si>
    <t>Sub-acuti XtraLomb</t>
  </si>
  <si>
    <t>2022 : 01 - 08</t>
  </si>
  <si>
    <t>327</t>
  </si>
  <si>
    <t>ATS DELLA VAL PADANA</t>
  </si>
  <si>
    <t>030217</t>
  </si>
  <si>
    <t>CASA DI CURA ANCELLE DELLA CARITA'-CR</t>
  </si>
  <si>
    <t/>
  </si>
  <si>
    <t>030218</t>
  </si>
  <si>
    <t>CASA DI CURA S. CAMILLO - CREMONA</t>
  </si>
  <si>
    <t>030219</t>
  </si>
  <si>
    <t>CASA DI CURA FIGLIE DI S.CAMILLO-CR</t>
  </si>
  <si>
    <t>030259</t>
  </si>
  <si>
    <t>CASA DI CURA S. CLEMENTE - MANTOVA</t>
  </si>
  <si>
    <t>030353</t>
  </si>
  <si>
    <t>OSPEDALE CIVILE DI VOLTA MANTOVANA</t>
  </si>
  <si>
    <t>030355</t>
  </si>
  <si>
    <t>OSPEDALE DI SUZZARA S.P.A.</t>
  </si>
  <si>
    <t>030357</t>
  </si>
  <si>
    <t>OSP. SAN PELLEGRINO - CASTIGLIONE D/S</t>
  </si>
  <si>
    <t>030395</t>
  </si>
  <si>
    <t>POLO SANITARIO NUOVO ROBBIANI</t>
  </si>
  <si>
    <t>724</t>
  </si>
  <si>
    <t>030273</t>
  </si>
  <si>
    <t>OSPEDALE OGLIO PO</t>
  </si>
  <si>
    <t>030908</t>
  </si>
  <si>
    <t>OSPEDALE DI CREMONA</t>
  </si>
  <si>
    <t>725</t>
  </si>
  <si>
    <t>030227</t>
  </si>
  <si>
    <t>PRESIDIO OSPEDALIERO - ASOLA</t>
  </si>
  <si>
    <t>PRES. RIABIL. MULTIFUNZ. BOZZOLO</t>
  </si>
  <si>
    <t>030239</t>
  </si>
  <si>
    <t>OSP.CIVILE DESTRA SECCHIA-PIEVE CORIANO</t>
  </si>
  <si>
    <t>030907</t>
  </si>
  <si>
    <t>OSPEDALE C. POMA - MANTOVA</t>
  </si>
  <si>
    <t>726</t>
  </si>
  <si>
    <t>030209</t>
  </si>
  <si>
    <t>OSPEDALE MAGGIORE - CREMA</t>
  </si>
  <si>
    <t>030215</t>
  </si>
  <si>
    <t>OSPEDALE S. MARTA - RIVOLTA D'ADDA</t>
  </si>
  <si>
    <t>030390</t>
  </si>
  <si>
    <t>CURE SUBACUTE SONCINO</t>
  </si>
  <si>
    <t>933</t>
  </si>
  <si>
    <t>FOND.CL.LAV.-PV-RRF CASTELGOFFREDO</t>
  </si>
  <si>
    <t>030933</t>
  </si>
  <si>
    <t>IRCCS CENTRO MEDICO DI CASTEL GOFFREDO</t>
  </si>
  <si>
    <t>Produzione del periodo</t>
  </si>
  <si>
    <t>%</t>
  </si>
  <si>
    <t>tot ASST</t>
  </si>
  <si>
    <t>tot privati</t>
  </si>
  <si>
    <t>tot ATS</t>
  </si>
  <si>
    <t>Prod/Bdg</t>
  </si>
  <si>
    <t>data_estrazione</t>
  </si>
  <si>
    <t>ENTE_APP_AMM_ID</t>
  </si>
  <si>
    <t>ENTE_APP_AMM_DES</t>
  </si>
  <si>
    <t>STRUTTURA_ID</t>
  </si>
  <si>
    <t>STRUTTURA_DES</t>
  </si>
  <si>
    <t>NOME DELLA VARIABILE PRECEDENTE</t>
  </si>
  <si>
    <t>VALORE_PRODUZIONE</t>
  </si>
  <si>
    <t>Produzione del periodo - per i privati al netto R</t>
  </si>
  <si>
    <t>Importo</t>
  </si>
  <si>
    <t>lom</t>
  </si>
  <si>
    <t>extra</t>
  </si>
  <si>
    <t>stra</t>
  </si>
  <si>
    <t xml:space="preserve"> </t>
  </si>
  <si>
    <t>Prod/Bdg provv</t>
  </si>
  <si>
    <t>verifica per acconti</t>
  </si>
  <si>
    <t>AKESIS S.R.L.</t>
  </si>
  <si>
    <t>Ambulatoriale</t>
  </si>
  <si>
    <t>AZIENDA SPECIALE COMUNALE CREMONA SOLIDALE</t>
  </si>
  <si>
    <t>REDANCIA PO SRL</t>
  </si>
  <si>
    <t>LA TUGA 3 SRL</t>
  </si>
  <si>
    <t>Prod 15 ott 23
periodo gen/ago</t>
  </si>
  <si>
    <t>Prod 15 ott 23
periodo gen/set</t>
  </si>
  <si>
    <t>Attività di specialistica ambulatoriale e diagnostica strumentale, comprensive delle attività di Pronto Soccorso non seguite da ricovero (Quota 97%)</t>
  </si>
  <si>
    <t>Ricovero - quota 7% destinata a progetti (solo cittadini lombardi, strutture private)</t>
  </si>
  <si>
    <t>Attività di specialistica ambulatoriale - cittadini lombardi - quota 3% PAI</t>
  </si>
  <si>
    <t>Attività di specialistica ambulatoriale - quota 10% per progetti (solo cittadini lombardi, strutture private)</t>
  </si>
  <si>
    <t>Attività di specialistica ambulatoriale - quota SCREENING 1 e 2 livello ESCLUSE PRESTAZIONI ULTERIORI PREVISTE PER LO SCREENING DALLA DGR 88/2023</t>
  </si>
  <si>
    <t>Quota Def 2023=2019</t>
  </si>
  <si>
    <t>% proiezione</t>
  </si>
  <si>
    <t>Prod anno 2019</t>
  </si>
  <si>
    <t>var 2019/2023 anno</t>
  </si>
  <si>
    <t>AST Val Padana  - Dipartimento PAAPSS
Monitoraggio con dati disponibili al 15 novembre 2023</t>
  </si>
  <si>
    <t>ALLEGATO 1 - Rimodulazione Quote budget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</si>
</sst>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00"/>
    <numFmt numFmtId="165" formatCode="[$€-2]\ #,##0.00;[Red]\-[$€-2]\ #,##0.00"/>
    <numFmt numFmtId="166" formatCode="[$-409]dd/mm/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006100"/>
      <name val="Calibri"/>
      <family val="2"/>
      <scheme val="minor"/>
    </font>
    <font>
      <b/>
      <sz val="11"/>
      <color rgb="FF9C5700"/>
      <name val="Calibri"/>
      <family val="2"/>
      <scheme val="minor"/>
    </font>
    <font>
      <sz val="10"/>
      <name val="MS Sans Serif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0" fillId="0" borderId="0"/>
  </cellStyleXfs>
  <cellXfs count="72">
    <xf numFmtId="0" fontId="0" fillId="0" borderId="0" xfId="0"/>
    <xf numFmtId="43" fontId="0" fillId="0" borderId="0" xfId="1" applyFont="1"/>
    <xf numFmtId="0" fontId="0" fillId="0" borderId="1" xfId="0" applyBorder="1"/>
    <xf numFmtId="0" fontId="0" fillId="4" borderId="1" xfId="0" applyFill="1" applyBorder="1"/>
    <xf numFmtId="0" fontId="3" fillId="2" borderId="1" xfId="4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7" fillId="5" borderId="1" xfId="0" applyFont="1" applyFill="1" applyBorder="1" applyAlignment="1">
      <alignment horizontal="left" wrapText="1"/>
    </xf>
    <xf numFmtId="164" fontId="7" fillId="5" borderId="1" xfId="0" applyNumberFormat="1" applyFont="1" applyFill="1" applyBorder="1" applyAlignment="1">
      <alignment horizontal="center" wrapText="1"/>
    </xf>
    <xf numFmtId="0" fontId="7" fillId="5" borderId="1" xfId="0" applyFont="1" applyFill="1" applyBorder="1" applyAlignment="1">
      <alignment wrapText="1"/>
    </xf>
    <xf numFmtId="0" fontId="7" fillId="5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7" fillId="5" borderId="2" xfId="0" applyFont="1" applyFill="1" applyBorder="1" applyAlignment="1">
      <alignment horizontal="left" wrapText="1"/>
    </xf>
    <xf numFmtId="164" fontId="7" fillId="5" borderId="2" xfId="0" applyNumberFormat="1" applyFont="1" applyFill="1" applyBorder="1" applyAlignment="1">
      <alignment horizontal="center" wrapText="1"/>
    </xf>
    <xf numFmtId="0" fontId="7" fillId="5" borderId="2" xfId="0" applyFont="1" applyFill="1" applyBorder="1" applyAlignment="1">
      <alignment wrapText="1"/>
    </xf>
    <xf numFmtId="0" fontId="7" fillId="5" borderId="2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/>
    </xf>
    <xf numFmtId="0" fontId="0" fillId="0" borderId="2" xfId="0" applyBorder="1"/>
    <xf numFmtId="0" fontId="3" fillId="2" borderId="1" xfId="4" applyBorder="1" applyAlignment="1">
      <alignment vertical="center" wrapText="1"/>
    </xf>
    <xf numFmtId="0" fontId="3" fillId="2" borderId="3" xfId="4" applyBorder="1" applyAlignment="1">
      <alignment horizontal="center" vertical="center" wrapText="1"/>
    </xf>
    <xf numFmtId="0" fontId="8" fillId="2" borderId="1" xfId="4" applyFont="1" applyBorder="1" applyAlignment="1">
      <alignment horizontal="center" vertical="center" wrapText="1"/>
    </xf>
    <xf numFmtId="43" fontId="9" fillId="3" borderId="1" xfId="5" applyNumberFormat="1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2" fillId="0" borderId="0" xfId="0" applyFont="1" applyAlignment="1">
      <alignment vertical="center"/>
    </xf>
    <xf numFmtId="4" fontId="0" fillId="0" borderId="0" xfId="0" applyNumberFormat="1"/>
    <xf numFmtId="43" fontId="5" fillId="6" borderId="1" xfId="4" applyNumberFormat="1" applyFont="1" applyFill="1" applyBorder="1" applyAlignment="1">
      <alignment horizontal="center" vertical="center" wrapText="1"/>
    </xf>
    <xf numFmtId="4" fontId="11" fillId="0" borderId="0" xfId="0" applyNumberFormat="1" applyFont="1"/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4" fontId="11" fillId="0" borderId="1" xfId="0" applyNumberFormat="1" applyFont="1" applyBorder="1" applyAlignment="1">
      <alignment vertical="center"/>
    </xf>
    <xf numFmtId="4" fontId="11" fillId="0" borderId="0" xfId="0" applyNumberFormat="1" applyFont="1" applyAlignment="1">
      <alignment vertical="center"/>
    </xf>
    <xf numFmtId="4" fontId="0" fillId="0" borderId="0" xfId="0" applyNumberFormat="1" applyAlignment="1">
      <alignment vertical="center"/>
    </xf>
    <xf numFmtId="4" fontId="0" fillId="0" borderId="1" xfId="0" applyNumberForma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justify" vertical="center" wrapText="1"/>
    </xf>
    <xf numFmtId="165" fontId="12" fillId="0" borderId="0" xfId="0" applyNumberFormat="1" applyFont="1" applyAlignment="1">
      <alignment horizontal="justify" vertical="center" wrapText="1"/>
    </xf>
    <xf numFmtId="0" fontId="0" fillId="4" borderId="0" xfId="0" applyFill="1"/>
    <xf numFmtId="0" fontId="12" fillId="0" borderId="0" xfId="0" applyFont="1" applyAlignment="1">
      <alignment horizontal="justify" vertical="center"/>
    </xf>
    <xf numFmtId="165" fontId="0" fillId="0" borderId="0" xfId="0" applyNumberFormat="1"/>
    <xf numFmtId="166" fontId="0" fillId="0" borderId="0" xfId="0" applyNumberFormat="1"/>
    <xf numFmtId="10" fontId="11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4" fontId="5" fillId="0" borderId="0" xfId="0" applyNumberFormat="1" applyFont="1"/>
    <xf numFmtId="4" fontId="5" fillId="0" borderId="1" xfId="0" applyNumberFormat="1" applyFont="1" applyBorder="1" applyAlignment="1">
      <alignment vertical="center"/>
    </xf>
    <xf numFmtId="4" fontId="2" fillId="0" borderId="0" xfId="0" applyNumberFormat="1" applyFont="1"/>
    <xf numFmtId="43" fontId="2" fillId="0" borderId="1" xfId="1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 wrapText="1"/>
    </xf>
    <xf numFmtId="0" fontId="16" fillId="0" borderId="1" xfId="0" applyFont="1" applyBorder="1" applyAlignment="1">
      <alignment wrapText="1"/>
    </xf>
    <xf numFmtId="4" fontId="15" fillId="0" borderId="1" xfId="0" applyNumberFormat="1" applyFont="1" applyBorder="1" applyAlignment="1">
      <alignment vertical="center"/>
    </xf>
    <xf numFmtId="0" fontId="2" fillId="0" borderId="0" xfId="0" applyFont="1"/>
    <xf numFmtId="43" fontId="0" fillId="0" borderId="0" xfId="2" applyFont="1"/>
    <xf numFmtId="0" fontId="11" fillId="0" borderId="1" xfId="0" applyFont="1" applyBorder="1"/>
    <xf numFmtId="4" fontId="11" fillId="0" borderId="1" xfId="0" applyNumberFormat="1" applyFont="1" applyBorder="1"/>
    <xf numFmtId="4" fontId="17" fillId="0" borderId="1" xfId="0" applyNumberFormat="1" applyFont="1" applyBorder="1" applyAlignment="1">
      <alignment wrapText="1"/>
    </xf>
    <xf numFmtId="4" fontId="17" fillId="0" borderId="1" xfId="0" applyNumberFormat="1" applyFont="1" applyBorder="1"/>
    <xf numFmtId="4" fontId="15" fillId="0" borderId="1" xfId="0" applyNumberFormat="1" applyFont="1" applyBorder="1"/>
    <xf numFmtId="10" fontId="0" fillId="0" borderId="1" xfId="0" applyNumberFormat="1" applyBorder="1" applyAlignment="1">
      <alignment vertical="center"/>
    </xf>
    <xf numFmtId="10" fontId="15" fillId="0" borderId="1" xfId="0" applyNumberFormat="1" applyFont="1" applyBorder="1" applyAlignment="1">
      <alignment vertical="center"/>
    </xf>
    <xf numFmtId="43" fontId="2" fillId="0" borderId="1" xfId="1" applyFont="1" applyFill="1" applyBorder="1" applyAlignment="1">
      <alignment horizontal="center" vertical="center" wrapText="1"/>
    </xf>
    <xf numFmtId="43" fontId="0" fillId="0" borderId="0" xfId="1" applyFont="1" applyFill="1"/>
    <xf numFmtId="0" fontId="2" fillId="0" borderId="6" xfId="0" applyFont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43" fontId="2" fillId="0" borderId="1" xfId="1" applyFont="1" applyBorder="1" applyAlignment="1">
      <alignment horizontal="center" vertical="center"/>
    </xf>
    <xf numFmtId="43" fontId="2" fillId="0" borderId="4" xfId="1" applyFont="1" applyBorder="1" applyAlignment="1">
      <alignment horizontal="center" vertical="center" wrapText="1"/>
    </xf>
    <xf numFmtId="43" fontId="2" fillId="0" borderId="7" xfId="1" applyFont="1" applyBorder="1" applyAlignment="1">
      <alignment horizontal="center" vertical="center" wrapText="1"/>
    </xf>
    <xf numFmtId="43" fontId="2" fillId="0" borderId="5" xfId="1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</cellXfs>
  <cellStyles count="12">
    <cellStyle name="Migliaia" xfId="1" builtinId="3"/>
    <cellStyle name="Migliaia 2" xfId="2" xr:uid="{00000000-0005-0000-0000-000001000000}"/>
    <cellStyle name="Migliaia 2 2" xfId="9" xr:uid="{00000000-0005-0000-0000-000002000000}"/>
    <cellStyle name="Migliaia 3" xfId="7" xr:uid="{00000000-0005-0000-0000-000003000000}"/>
    <cellStyle name="Migliaia 3 2" xfId="10" xr:uid="{00000000-0005-0000-0000-000004000000}"/>
    <cellStyle name="Migliaia 4" xfId="8" xr:uid="{00000000-0005-0000-0000-000005000000}"/>
    <cellStyle name="Neutrale" xfId="5" builtinId="28"/>
    <cellStyle name="Normale" xfId="0" builtinId="0"/>
    <cellStyle name="Normale 2" xfId="6" xr:uid="{00000000-0005-0000-0000-000008000000}"/>
    <cellStyle name="Normale 3" xfId="3" xr:uid="{00000000-0005-0000-0000-000009000000}"/>
    <cellStyle name="Normale 3 7" xfId="11" xr:uid="{00000000-0005-0000-0000-00000A000000}"/>
    <cellStyle name="Valore valido" xfId="4" builtinId="26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reaAmministrativa\ContrattiSANITARI\Contratti2019\ContrattiDefinitivi2019\Chiusura2019\327_2019_AMB_V4.xls" TargetMode="External"/><Relationship Id="rId1" Type="http://schemas.openxmlformats.org/officeDocument/2006/relationships/externalLinkPath" Target="/AreaAmministrativa/ContrattiSANITARI/Contratti2019/ContrattiDefinitivi2019/Chiusura2019/327_2019_AMB_V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MBULATORIALE  ATS-PRODUZIONE"/>
      <sheetName val="SCREENING 1LIV  ATS-PRODUZIONE"/>
      <sheetName val="SCREENING 1LIV  ATS-AUTOPRODUZI"/>
      <sheetName val="AMBULATORIALE  ATS-CONSUMO"/>
      <sheetName val="SCREENING 1LIV  ATS-CONSUMO"/>
      <sheetName val="AMBULATORIALE  ATS-COMPENSAZION"/>
      <sheetName val="SCREENING 1LIV  ATS-COMPENSAZIO"/>
      <sheetName val="AMBULATORIALE  ATS-SINOTTICO"/>
      <sheetName val="AMBULATORIALE  verifica"/>
      <sheetName val="pivot2019"/>
      <sheetName val="2019DWH_18ott20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6">
          <cell r="F6">
            <v>7999.3</v>
          </cell>
        </row>
        <row r="7">
          <cell r="F7">
            <v>141034.9</v>
          </cell>
        </row>
        <row r="8">
          <cell r="F8">
            <v>739669.74</v>
          </cell>
        </row>
        <row r="9">
          <cell r="F9">
            <v>3520689.04</v>
          </cell>
        </row>
        <row r="10">
          <cell r="F10">
            <v>240.29</v>
          </cell>
        </row>
        <row r="11">
          <cell r="F11">
            <v>9729.8799999999992</v>
          </cell>
        </row>
        <row r="12">
          <cell r="F12">
            <v>1015780.21</v>
          </cell>
        </row>
        <row r="13">
          <cell r="F13">
            <v>19034.849999999999</v>
          </cell>
        </row>
        <row r="14">
          <cell r="F14">
            <v>2798355.21</v>
          </cell>
        </row>
        <row r="15">
          <cell r="F15">
            <v>2638540.94</v>
          </cell>
        </row>
        <row r="16">
          <cell r="F16">
            <v>1827858.77</v>
          </cell>
        </row>
        <row r="17">
          <cell r="F17">
            <v>1514.99</v>
          </cell>
        </row>
        <row r="18">
          <cell r="F18">
            <v>131153.45000000001</v>
          </cell>
        </row>
        <row r="19">
          <cell r="F19">
            <v>113505.60000000001</v>
          </cell>
        </row>
        <row r="20">
          <cell r="F20">
            <v>66.3</v>
          </cell>
        </row>
        <row r="21">
          <cell r="F21">
            <v>208300.25</v>
          </cell>
        </row>
        <row r="22">
          <cell r="F22">
            <v>23634.94</v>
          </cell>
        </row>
        <row r="23">
          <cell r="F23">
            <v>245083.18</v>
          </cell>
        </row>
        <row r="24">
          <cell r="F24">
            <v>516689.45</v>
          </cell>
        </row>
        <row r="25">
          <cell r="F25">
            <v>4875879.6100000003</v>
          </cell>
        </row>
        <row r="26">
          <cell r="F26">
            <v>22.5</v>
          </cell>
        </row>
        <row r="27">
          <cell r="F27">
            <v>3767.3</v>
          </cell>
        </row>
        <row r="28">
          <cell r="F28">
            <v>415974.89</v>
          </cell>
        </row>
        <row r="29">
          <cell r="F29">
            <v>7850.67</v>
          </cell>
        </row>
        <row r="30">
          <cell r="F30">
            <v>1283918.46</v>
          </cell>
        </row>
        <row r="31">
          <cell r="F31">
            <v>53.25</v>
          </cell>
        </row>
        <row r="32">
          <cell r="F32">
            <v>7186.54</v>
          </cell>
        </row>
        <row r="33">
          <cell r="F33">
            <v>1451090.61</v>
          </cell>
        </row>
        <row r="34">
          <cell r="F34">
            <v>2037346.28</v>
          </cell>
        </row>
        <row r="35">
          <cell r="F35">
            <v>8509950.2699999996</v>
          </cell>
        </row>
        <row r="36">
          <cell r="F36">
            <v>-6.55</v>
          </cell>
        </row>
        <row r="37">
          <cell r="F37">
            <v>40.5</v>
          </cell>
        </row>
        <row r="38">
          <cell r="F38">
            <v>59610.35</v>
          </cell>
        </row>
        <row r="39">
          <cell r="F39">
            <v>1002.9</v>
          </cell>
        </row>
        <row r="40">
          <cell r="F40">
            <v>197886</v>
          </cell>
        </row>
        <row r="43">
          <cell r="F43">
            <v>823396.17</v>
          </cell>
        </row>
        <row r="44">
          <cell r="F44">
            <v>7293373.7599999998</v>
          </cell>
        </row>
        <row r="45">
          <cell r="F45">
            <v>-16.5</v>
          </cell>
        </row>
        <row r="46">
          <cell r="F46">
            <v>29022.59</v>
          </cell>
        </row>
        <row r="47">
          <cell r="F47">
            <v>1239728.52</v>
          </cell>
        </row>
        <row r="48">
          <cell r="F48">
            <v>771.59</v>
          </cell>
        </row>
        <row r="49">
          <cell r="F49">
            <v>77171.37</v>
          </cell>
        </row>
        <row r="50">
          <cell r="F50">
            <v>60287.18</v>
          </cell>
        </row>
        <row r="51">
          <cell r="F51">
            <v>623904.11</v>
          </cell>
        </row>
        <row r="52">
          <cell r="F52">
            <v>-6</v>
          </cell>
        </row>
        <row r="53">
          <cell r="F53">
            <v>13972.51</v>
          </cell>
        </row>
        <row r="54">
          <cell r="F54">
            <v>2095663.8</v>
          </cell>
        </row>
        <row r="55">
          <cell r="F55">
            <v>6671548.04</v>
          </cell>
        </row>
        <row r="56">
          <cell r="F56">
            <v>7869.72</v>
          </cell>
        </row>
        <row r="57">
          <cell r="F57">
            <v>417534.42</v>
          </cell>
        </row>
        <row r="58">
          <cell r="F58">
            <v>9063958.1799999997</v>
          </cell>
        </row>
        <row r="59">
          <cell r="F59">
            <v>27382.37</v>
          </cell>
        </row>
        <row r="62">
          <cell r="F62">
            <v>4042714.03</v>
          </cell>
        </row>
        <row r="63">
          <cell r="F63">
            <v>44095431.329999998</v>
          </cell>
        </row>
        <row r="64">
          <cell r="F64">
            <v>64154.7</v>
          </cell>
        </row>
        <row r="65">
          <cell r="F65">
            <v>1952885.59</v>
          </cell>
        </row>
        <row r="66">
          <cell r="F66">
            <v>47858808.189999998</v>
          </cell>
        </row>
        <row r="67">
          <cell r="F67">
            <v>218183.2</v>
          </cell>
        </row>
        <row r="68">
          <cell r="F68">
            <v>27169432.68</v>
          </cell>
        </row>
        <row r="69">
          <cell r="F69">
            <v>539.15</v>
          </cell>
        </row>
      </sheetData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73BEE-3BE8-4EFE-AF09-A9CA21245F20}">
  <sheetPr>
    <pageSetUpPr fitToPage="1"/>
  </sheetPr>
  <dimension ref="A1:W40"/>
  <sheetViews>
    <sheetView zoomScale="83" zoomScaleNormal="83" workbookViewId="0">
      <pane xSplit="4" ySplit="2" topLeftCell="E3" activePane="bottomRight" state="frozen"/>
      <selection pane="topRight" activeCell="E1" sqref="E1"/>
      <selection pane="bottomLeft" activeCell="A2" sqref="A2"/>
      <selection pane="bottomRight" sqref="A1:D1"/>
    </sheetView>
  </sheetViews>
  <sheetFormatPr defaultColWidth="8.88671875" defaultRowHeight="14.4" x14ac:dyDescent="0.3"/>
  <cols>
    <col min="1" max="1" width="11.33203125" bestFit="1" customWidth="1"/>
    <col min="2" max="3" width="13.6640625" customWidth="1"/>
    <col min="4" max="4" width="50.109375" customWidth="1"/>
    <col min="5" max="5" width="2.5546875" customWidth="1"/>
    <col min="6" max="7" width="15.88671875" style="1" customWidth="1"/>
    <col min="8" max="8" width="8.88671875" style="1" customWidth="1"/>
    <col min="9" max="9" width="11.109375" style="64" customWidth="1"/>
    <col min="10" max="10" width="15.88671875" style="1" customWidth="1"/>
    <col min="11" max="11" width="11.6640625" style="64" customWidth="1"/>
    <col min="12" max="13" width="15.88671875" style="1" customWidth="1"/>
    <col min="14" max="14" width="10.44140625" style="1" customWidth="1"/>
    <col min="15" max="15" width="11.109375" style="64" customWidth="1"/>
    <col min="16" max="16" width="15.88671875" style="1" customWidth="1"/>
    <col min="17" max="17" width="11.6640625" style="64" customWidth="1"/>
    <col min="18" max="19" width="15.88671875" style="1" customWidth="1"/>
    <col min="20" max="20" width="11.6640625" style="1" bestFit="1" customWidth="1"/>
    <col min="21" max="21" width="11.109375" style="64" customWidth="1"/>
    <col min="22" max="22" width="15.88671875" style="1" customWidth="1"/>
    <col min="23" max="23" width="11.6640625" style="64" customWidth="1"/>
  </cols>
  <sheetData>
    <row r="1" spans="1:23" s="27" customFormat="1" ht="42.6" customHeight="1" x14ac:dyDescent="0.3">
      <c r="A1" s="65" t="s">
        <v>548</v>
      </c>
      <c r="B1" s="65"/>
      <c r="C1" s="65"/>
      <c r="D1" s="65"/>
      <c r="F1" s="51" t="s">
        <v>544</v>
      </c>
      <c r="G1" s="51" t="s">
        <v>537</v>
      </c>
      <c r="H1" s="51" t="s">
        <v>530</v>
      </c>
      <c r="I1" s="63" t="s">
        <v>545</v>
      </c>
      <c r="J1" s="51" t="s">
        <v>546</v>
      </c>
      <c r="K1" s="63" t="s">
        <v>547</v>
      </c>
      <c r="L1" s="51" t="s">
        <v>544</v>
      </c>
      <c r="M1" s="51" t="s">
        <v>537</v>
      </c>
      <c r="N1" s="50" t="s">
        <v>516</v>
      </c>
      <c r="O1" s="63" t="s">
        <v>545</v>
      </c>
      <c r="P1" s="51" t="s">
        <v>546</v>
      </c>
      <c r="Q1" s="63" t="s">
        <v>547</v>
      </c>
      <c r="R1" s="51" t="s">
        <v>544</v>
      </c>
      <c r="S1" s="51" t="s">
        <v>538</v>
      </c>
      <c r="T1" s="50" t="s">
        <v>516</v>
      </c>
      <c r="U1" s="63" t="s">
        <v>531</v>
      </c>
      <c r="V1" s="51" t="s">
        <v>546</v>
      </c>
      <c r="W1" s="63" t="s">
        <v>547</v>
      </c>
    </row>
    <row r="2" spans="1:23" s="26" customFormat="1" ht="88.05" customHeight="1" x14ac:dyDescent="0.3">
      <c r="A2" s="24" t="s">
        <v>0</v>
      </c>
      <c r="B2" s="24" t="s">
        <v>1</v>
      </c>
      <c r="C2" s="24" t="s">
        <v>2</v>
      </c>
      <c r="D2" s="24" t="s">
        <v>6</v>
      </c>
      <c r="F2" s="29" t="s">
        <v>334</v>
      </c>
      <c r="G2" s="29" t="s">
        <v>511</v>
      </c>
      <c r="H2" s="29" t="s">
        <v>512</v>
      </c>
      <c r="I2" s="29" t="s">
        <v>512</v>
      </c>
      <c r="J2" s="29" t="s">
        <v>511</v>
      </c>
      <c r="K2" s="29" t="s">
        <v>512</v>
      </c>
      <c r="L2" s="29" t="s">
        <v>335</v>
      </c>
      <c r="M2" s="29" t="s">
        <v>511</v>
      </c>
      <c r="N2" s="29" t="s">
        <v>512</v>
      </c>
      <c r="O2" s="29" t="s">
        <v>512</v>
      </c>
      <c r="P2" s="29" t="s">
        <v>511</v>
      </c>
      <c r="Q2" s="29" t="s">
        <v>512</v>
      </c>
      <c r="R2" s="29" t="s">
        <v>533</v>
      </c>
      <c r="S2" s="29" t="s">
        <v>524</v>
      </c>
      <c r="T2" s="29" t="s">
        <v>512</v>
      </c>
      <c r="U2" s="29" t="s">
        <v>512</v>
      </c>
      <c r="V2" s="29" t="s">
        <v>511</v>
      </c>
      <c r="W2" s="29" t="s">
        <v>512</v>
      </c>
    </row>
    <row r="3" spans="1:23" s="28" customFormat="1" ht="30" customHeight="1" x14ac:dyDescent="0.3">
      <c r="A3" s="32">
        <v>327</v>
      </c>
      <c r="B3" s="32" t="s">
        <v>3</v>
      </c>
      <c r="C3" s="32">
        <v>726</v>
      </c>
      <c r="D3" s="31" t="s">
        <v>46</v>
      </c>
      <c r="E3" s="30"/>
      <c r="F3" s="33">
        <v>57369182.304480009</v>
      </c>
      <c r="G3" s="33">
        <v>33888188</v>
      </c>
      <c r="H3" s="44">
        <f>G3/F3</f>
        <v>0.59070369558594249</v>
      </c>
      <c r="I3" s="62">
        <f>(G3/8*12)/F3</f>
        <v>0.88605554337891379</v>
      </c>
      <c r="J3" s="33">
        <v>56878946</v>
      </c>
      <c r="K3" s="62">
        <f>((G3/8*12)-J3)/J3</f>
        <v>-0.10630759578421162</v>
      </c>
      <c r="L3" s="33">
        <v>1995660</v>
      </c>
      <c r="M3" s="33">
        <v>798230</v>
      </c>
      <c r="N3" s="44">
        <f>M3/L3</f>
        <v>0.3999829630297746</v>
      </c>
      <c r="O3" s="62">
        <f>(M3/8*12)/L3</f>
        <v>0.59997444454466187</v>
      </c>
      <c r="P3" s="33">
        <v>1347950</v>
      </c>
      <c r="Q3" s="62">
        <f>((M3/8*12)-P3)/P3</f>
        <v>-0.1117289216959086</v>
      </c>
      <c r="R3" s="33">
        <v>27199897.77</v>
      </c>
      <c r="S3" s="33" t="e">
        <f>GETPIVOTDATA("Somma di Amb ALTRO Lombardi",#REF!,"S_ENTE_APP_AMM_DESC","ASST DI CREMA")+GETPIVOTDATA("Somma di Amb ALTRO XtraLomb",#REF!,"S_ENTE_APP_AMM_DESC","ASST DI CREMA")+GETPIVOTDATA("Somma di Amb ALTRO stranieri",#REF!,"S_ENTE_APP_AMM_DESC","ASST DI CREMA")+GETPIVOTDATA("Somma di Amb LAB Lombardi",#REF!,"S_ENTE_APP_AMM_DESC","ASST DI CREMA")+GETPIVOTDATA("Somma di Amb LAB XtraLomb",#REF!,"S_ENTE_APP_AMM_DESC","ASST DI CREMA")+GETPIVOTDATA("Somma di Amb LAB stranieri",#REF!,"S_ENTE_APP_AMM_DESC","ASST DI CREMA")</f>
        <v>#REF!</v>
      </c>
      <c r="T3" s="44" t="e">
        <f>S3/(R3*100/97)</f>
        <v>#REF!</v>
      </c>
      <c r="U3" s="44" t="e">
        <f t="shared" ref="U3:U29" si="0">(S3/9*12)/R3*100/97</f>
        <v>#REF!</v>
      </c>
      <c r="V3" s="33">
        <f>SUM('[1]AMBULATORIALE  ATS-SINOTTICO'!$F$67:$F$69)</f>
        <v>27388155.029999997</v>
      </c>
      <c r="W3" s="44" t="e">
        <f>((S3/9*12)-V3)/V3</f>
        <v>#REF!</v>
      </c>
    </row>
    <row r="4" spans="1:23" s="28" customFormat="1" ht="30" customHeight="1" x14ac:dyDescent="0.3">
      <c r="A4" s="32">
        <v>327</v>
      </c>
      <c r="B4" s="32" t="s">
        <v>3</v>
      </c>
      <c r="C4" s="32">
        <v>724</v>
      </c>
      <c r="D4" s="31" t="s">
        <v>44</v>
      </c>
      <c r="E4" s="30"/>
      <c r="F4" s="33">
        <v>94520772.966119781</v>
      </c>
      <c r="G4" s="33">
        <v>52811578</v>
      </c>
      <c r="H4" s="44">
        <f>G4/F4</f>
        <v>0.5587298573926166</v>
      </c>
      <c r="I4" s="62">
        <f>(G4/8*12)/F4</f>
        <v>0.83809478608892496</v>
      </c>
      <c r="J4" s="33">
        <v>93499789</v>
      </c>
      <c r="K4" s="62">
        <f t="shared" ref="K4" si="1">((G4/8*12)-J4)/J4</f>
        <v>-0.1527535211870906</v>
      </c>
      <c r="L4" s="33">
        <v>1348117.7000400003</v>
      </c>
      <c r="M4" s="33">
        <v>539370</v>
      </c>
      <c r="N4" s="44">
        <f>M4/L4</f>
        <v>0.40009117897049806</v>
      </c>
      <c r="O4" s="62">
        <f>(M4/8*12)/L4</f>
        <v>0.60013676845574715</v>
      </c>
      <c r="P4" s="33">
        <v>1267920</v>
      </c>
      <c r="Q4" s="62">
        <f>((M4/8*12)-P4)/P4</f>
        <v>-0.36190374787052809</v>
      </c>
      <c r="R4" s="33">
        <v>48977661.020000003</v>
      </c>
      <c r="S4" s="33" t="e">
        <f>GETPIVOTDATA("Somma di Amb ALTRO Lombardi",#REF!,"S_ENTE_APP_AMM_DESC","ASST DI CREMONA")+GETPIVOTDATA("Somma di Amb ALTRO XtraLomb",#REF!,"S_ENTE_APP_AMM_DESC","ASST DI CREMONA")+GETPIVOTDATA("Somma di Amb ALTRO stranieri",#REF!,"S_ENTE_APP_AMM_DESC","ASST DI CREMONA")+GETPIVOTDATA("Somma di Amb LAB Lombardi",#REF!,"S_ENTE_APP_AMM_DESC","ASST DI CREMONA")+GETPIVOTDATA("Somma di Amb LAB XtraLomb",#REF!,"S_ENTE_APP_AMM_DESC","ASST DI CREMONA")+GETPIVOTDATA("Somma di Amb LAB stranieri",#REF!,"S_ENTE_APP_AMM_DESC","ASST DI CREMONA")</f>
        <v>#REF!</v>
      </c>
      <c r="T4" s="44" t="e">
        <f t="shared" ref="T4:T29" si="2">S4/(R4*100/97)</f>
        <v>#REF!</v>
      </c>
      <c r="U4" s="44" t="e">
        <f t="shared" si="0"/>
        <v>#REF!</v>
      </c>
      <c r="V4" s="33">
        <f>SUM('[1]AMBULATORIALE  ATS-SINOTTICO'!$F$62:$F$64)</f>
        <v>48202300.060000002</v>
      </c>
      <c r="W4" s="44" t="e">
        <f>((S4/9*12)-V4)/V4</f>
        <v>#REF!</v>
      </c>
    </row>
    <row r="5" spans="1:23" s="28" customFormat="1" ht="30" customHeight="1" x14ac:dyDescent="0.3">
      <c r="A5" s="32">
        <v>327</v>
      </c>
      <c r="B5" s="32" t="s">
        <v>3</v>
      </c>
      <c r="C5" s="32">
        <v>725</v>
      </c>
      <c r="D5" s="31" t="s">
        <v>45</v>
      </c>
      <c r="E5" s="30"/>
      <c r="F5" s="33">
        <v>128442231.61313011</v>
      </c>
      <c r="G5" s="53">
        <v>71684166</v>
      </c>
      <c r="H5" s="44">
        <f>G5/F5</f>
        <v>0.55810433297292561</v>
      </c>
      <c r="I5" s="44">
        <f>(G5/7*12)/F5</f>
        <v>0.95675028509644411</v>
      </c>
      <c r="J5" s="33">
        <v>127599518</v>
      </c>
      <c r="K5" s="62">
        <f>((G5/7*12)-J5)/J5</f>
        <v>-3.6930988138327202E-2</v>
      </c>
      <c r="L5" s="33">
        <v>1964906.7</v>
      </c>
      <c r="M5" s="33">
        <v>1561700</v>
      </c>
      <c r="N5" s="44">
        <f>M5/L5</f>
        <v>0.79479600736258882</v>
      </c>
      <c r="O5" s="44">
        <f>(M5/7*12)/L5</f>
        <v>1.3625074411930094</v>
      </c>
      <c r="P5" s="33">
        <v>1382860</v>
      </c>
      <c r="Q5" s="44">
        <f>((M5/8*12)-P5)/P5</f>
        <v>0.69398926861721355</v>
      </c>
      <c r="R5" s="33">
        <v>50098496.369999997</v>
      </c>
      <c r="S5" s="33" t="e">
        <f>GETPIVOTDATA("Somma di Amb ALTRO Lombardi",#REF!,"S_ENTE_APP_AMM_DESC","ASST DI MANTOVA")+GETPIVOTDATA("Somma di Amb ALTRO XtraLomb",#REF!,"S_ENTE_APP_AMM_DESC","ASST DI MANTOVA")+GETPIVOTDATA("Somma di Amb ALTRO stranieri",#REF!,"S_ENTE_APP_AMM_DESC","ASST DI MANTOVA")+GETPIVOTDATA("Somma di Amb LAB Lombardi",#REF!,"S_ENTE_APP_AMM_DESC","ASST DI MANTOVA")+GETPIVOTDATA("Somma di Amb LAB XtraLomb",#REF!,"S_ENTE_APP_AMM_DESC","ASST DI MANTOVA")+GETPIVOTDATA("Somma di Amb LAB stranieri",#REF!,"S_ENTE_APP_AMM_DESC","ASST DI MANTOVA")</f>
        <v>#REF!</v>
      </c>
      <c r="T5" s="44" t="e">
        <f t="shared" si="2"/>
        <v>#REF!</v>
      </c>
      <c r="U5" s="44" t="e">
        <f t="shared" si="0"/>
        <v>#REF!</v>
      </c>
      <c r="V5" s="33">
        <f>SUM('[1]AMBULATORIALE  ATS-SINOTTICO'!$F$65:$F$66)</f>
        <v>49811693.780000001</v>
      </c>
      <c r="W5" s="44" t="e">
        <f>((S5/9*12)-V5)/V5</f>
        <v>#REF!</v>
      </c>
    </row>
    <row r="6" spans="1:23" s="28" customFormat="1" ht="30" customHeight="1" x14ac:dyDescent="0.3">
      <c r="A6" s="32">
        <v>327</v>
      </c>
      <c r="B6" s="32" t="s">
        <v>4</v>
      </c>
      <c r="C6" s="32">
        <v>327001826</v>
      </c>
      <c r="D6" s="31" t="s">
        <v>298</v>
      </c>
      <c r="E6" s="30"/>
      <c r="F6" s="33">
        <v>0</v>
      </c>
      <c r="G6" s="33"/>
      <c r="H6" s="44" t="s">
        <v>529</v>
      </c>
      <c r="I6" s="44" t="s">
        <v>529</v>
      </c>
      <c r="J6" s="33"/>
      <c r="K6" s="44"/>
      <c r="L6" s="33">
        <v>0</v>
      </c>
      <c r="M6" s="33"/>
      <c r="N6" s="44" t="s">
        <v>529</v>
      </c>
      <c r="O6" s="44" t="s">
        <v>529</v>
      </c>
      <c r="P6" s="33"/>
      <c r="Q6" s="44"/>
      <c r="R6" s="33">
        <v>120825.53</v>
      </c>
      <c r="S6" s="33" t="e">
        <f>GETPIVOTDATA("Somma di Amb ALTRO Lombardi",#REF!,"S_ENTE_APP_AMM_DESC","ATS DELLA VAL PADANA","S_STRUTTURA_DESC","ASD ASSOCIAZIONE ATLETICA INTERFLUMINA")+GETPIVOTDATA("Somma di Amb ALTRO XtraLomb",#REF!,"S_ENTE_APP_AMM_DESC","ATS DELLA VAL PADANA","S_STRUTTURA_DESC","ASD ASSOCIAZIONE ATLETICA INTERFLUMINA")+GETPIVOTDATA("Somma di Amb LAB Lombardi",#REF!,"S_ENTE_APP_AMM_DESC","ATS DELLA VAL PADANA","S_STRUTTURA_DESC","ASD ASSOCIAZIONE ATLETICA INTERFLUMINA")+GETPIVOTDATA("Somma di Amb LAB XtraLomb",#REF!,"S_ENTE_APP_AMM_DESC","ATS DELLA VAL PADANA","S_STRUTTURA_DESC","ASD ASSOCIAZIONE ATLETICA INTERFLUMINA")</f>
        <v>#REF!</v>
      </c>
      <c r="T6" s="44" t="e">
        <f t="shared" si="2"/>
        <v>#REF!</v>
      </c>
      <c r="U6" s="44" t="e">
        <f>(S6+(15000*3))/R6*100/97</f>
        <v>#REF!</v>
      </c>
      <c r="V6" s="33">
        <f>SUM('[1]AMBULATORIALE  ATS-SINOTTICO'!$F$17:$F$18)</f>
        <v>132668.44</v>
      </c>
      <c r="W6" s="62" t="e">
        <f>((S6+(15000*3))-V6)/V6</f>
        <v>#REF!</v>
      </c>
    </row>
    <row r="7" spans="1:23" s="28" customFormat="1" ht="30" customHeight="1" x14ac:dyDescent="0.3">
      <c r="A7" s="32">
        <v>327</v>
      </c>
      <c r="B7" s="32" t="s">
        <v>4</v>
      </c>
      <c r="C7" s="32">
        <v>327001996</v>
      </c>
      <c r="D7" s="31" t="s">
        <v>446</v>
      </c>
      <c r="E7" s="30"/>
      <c r="F7" s="33">
        <v>0</v>
      </c>
      <c r="G7" s="33"/>
      <c r="H7" s="44"/>
      <c r="I7" s="44"/>
      <c r="J7" s="33"/>
      <c r="K7" s="44"/>
      <c r="L7" s="33"/>
      <c r="M7" s="33"/>
      <c r="N7" s="44"/>
      <c r="O7" s="44"/>
      <c r="P7" s="33"/>
      <c r="Q7" s="44"/>
      <c r="R7" s="33">
        <v>1159534.1400000001</v>
      </c>
      <c r="S7" s="33" t="e">
        <f>GETPIVOTDATA("Somma di Amb ALTRO Lombardi",#REF!,"S_ENTE_APP_AMM_DESC","ATS DELLA VAL PADANA","S_STRUTTURA_DESC","CENTRO DIAGNOSI E ANALISI SRL")+GETPIVOTDATA("Somma di Amb ALTRO XtraLomb",#REF!,"S_ENTE_APP_AMM_DESC","ATS DELLA VAL PADANA","S_STRUTTURA_DESC","CENTRO DIAGNOSI E ANALISI SRL")+GETPIVOTDATA("Somma di Amb LAB Lombardi",#REF!,"S_ENTE_APP_AMM_DESC","ATS DELLA VAL PADANA","S_STRUTTURA_DESC","CENTRO DIAGNOSI E ANALISI SRL")+GETPIVOTDATA("Somma di Amb LAB XtraLomb",#REF!,"S_ENTE_APP_AMM_DESC","ATS DELLA VAL PADANA","S_STRUTTURA_DESC","CENTRO DIAGNOSI E ANALISI SRL")</f>
        <v>#REF!</v>
      </c>
      <c r="T7" s="44" t="e">
        <f t="shared" si="2"/>
        <v>#REF!</v>
      </c>
      <c r="U7" s="61" t="e">
        <f t="shared" ref="U7" si="3">(S7/9*12)/R7*100/97</f>
        <v>#REF!</v>
      </c>
      <c r="V7" s="33">
        <f>SUM('[1]AMBULATORIALE  ATS-SINOTTICO'!$F$46:$F$47)</f>
        <v>1268751.1100000001</v>
      </c>
      <c r="W7" s="44" t="e">
        <f>((S7/9*12)-V7)/V7</f>
        <v>#REF!</v>
      </c>
    </row>
    <row r="8" spans="1:23" s="28" customFormat="1" ht="30" customHeight="1" x14ac:dyDescent="0.3">
      <c r="A8" s="32">
        <v>327</v>
      </c>
      <c r="B8" s="32" t="s">
        <v>4</v>
      </c>
      <c r="C8" s="32">
        <v>327001851</v>
      </c>
      <c r="D8" s="31" t="s">
        <v>300</v>
      </c>
      <c r="E8" s="30"/>
      <c r="F8" s="33">
        <v>0</v>
      </c>
      <c r="G8" s="33"/>
      <c r="H8" s="44" t="s">
        <v>529</v>
      </c>
      <c r="I8" s="44" t="s">
        <v>529</v>
      </c>
      <c r="J8" s="33"/>
      <c r="K8" s="44"/>
      <c r="L8" s="33">
        <v>0</v>
      </c>
      <c r="M8" s="33"/>
      <c r="N8" s="44" t="s">
        <v>529</v>
      </c>
      <c r="O8" s="44" t="s">
        <v>529</v>
      </c>
      <c r="P8" s="33"/>
      <c r="Q8" s="44"/>
      <c r="R8" s="33">
        <v>199074.95</v>
      </c>
      <c r="S8" s="33" t="e">
        <f>GETPIVOTDATA("Somma di Amb ALTRO Lombardi",#REF!,"S_ENTE_APP_AMM_DESC","ATS DELLA VAL PADANA","S_STRUTTURA_DESC","CENTRO MED.SPORT.CITTA'CREMA")+GETPIVOTDATA("Somma di Amb ALTRO XtraLomb",#REF!,"S_ENTE_APP_AMM_DESC","ATS DELLA VAL PADANA","S_STRUTTURA_DESC","CENTRO MED.SPORT.CITTA'CREMA")+GETPIVOTDATA("Somma di Amb LAB Lombardi",#REF!,"S_ENTE_APP_AMM_DESC","ATS DELLA VAL PADANA","S_STRUTTURA_DESC","CENTRO MED.SPORT.CITTA'CREMA")+GETPIVOTDATA("Somma di Amb LAB XtraLomb",#REF!,"S_ENTE_APP_AMM_DESC","ATS DELLA VAL PADANA","S_STRUTTURA_DESC","CENTRO MED.SPORT.CITTA'CREMA")</f>
        <v>#REF!</v>
      </c>
      <c r="T8" s="44" t="e">
        <f t="shared" si="2"/>
        <v>#REF!</v>
      </c>
      <c r="U8" s="44" t="e">
        <f>(S8+(40000*3))/R8*100/97</f>
        <v>#REF!</v>
      </c>
      <c r="V8" s="33">
        <f>SUM('[1]AMBULATORIALE  ATS-SINOTTICO'!$F$20:$F$21)</f>
        <v>208366.55</v>
      </c>
      <c r="W8" s="44" t="e">
        <f>((S8+(40000*3))-V8)/V8</f>
        <v>#REF!</v>
      </c>
    </row>
    <row r="9" spans="1:23" s="28" customFormat="1" ht="30" customHeight="1" x14ac:dyDescent="0.3">
      <c r="A9" s="32">
        <v>327</v>
      </c>
      <c r="B9" s="32" t="s">
        <v>4</v>
      </c>
      <c r="C9" s="32">
        <v>327001923</v>
      </c>
      <c r="D9" s="31" t="s">
        <v>303</v>
      </c>
      <c r="E9" s="30"/>
      <c r="F9" s="33">
        <v>0</v>
      </c>
      <c r="G9" s="33"/>
      <c r="H9" s="44" t="s">
        <v>529</v>
      </c>
      <c r="I9" s="44" t="s">
        <v>529</v>
      </c>
      <c r="J9" s="33"/>
      <c r="K9" s="44"/>
      <c r="L9" s="33">
        <v>0</v>
      </c>
      <c r="M9" s="33"/>
      <c r="N9" s="44" t="s">
        <v>529</v>
      </c>
      <c r="O9" s="44" t="s">
        <v>529</v>
      </c>
      <c r="P9" s="33"/>
      <c r="Q9" s="44"/>
      <c r="R9" s="33">
        <v>1209159.2</v>
      </c>
      <c r="S9" s="33" t="e">
        <f>GETPIVOTDATA("Somma di Amb ALTRO Lombardi",#REF!,"S_ENTE_APP_AMM_DESC","ATS DELLA VAL PADANA","S_STRUTTURA_DESC","CENTRO MED. DIAGN. S.LORENZO")+GETPIVOTDATA("Somma di Amb ALTRO XtraLomb",#REF!,"S_ENTE_APP_AMM_DESC","ATS DELLA VAL PADANA","S_STRUTTURA_DESC","CENTRO MED. DIAGN. S.LORENZO")+GETPIVOTDATA("Somma di Amb LAB Lombardi",#REF!,"S_ENTE_APP_AMM_DESC","ATS DELLA VAL PADANA","S_STRUTTURA_DESC","CENTRO MED. DIAGN. S.LORENZO")+GETPIVOTDATA("Somma di Amb LAB XtraLomb",#REF!,"S_ENTE_APP_AMM_DESC","ATS DELLA VAL PADANA","S_STRUTTURA_DESC","CENTRO MED. DIAGN. S.LORENZO")</f>
        <v>#REF!</v>
      </c>
      <c r="T9" s="44" t="e">
        <f t="shared" si="2"/>
        <v>#REF!</v>
      </c>
      <c r="U9" s="44" t="e">
        <f t="shared" si="0"/>
        <v>#REF!</v>
      </c>
      <c r="V9" s="33">
        <f>SUM('[1]AMBULATORIALE  ATS-SINOTTICO'!$F$32:$F$33)</f>
        <v>1458277.1500000001</v>
      </c>
      <c r="W9" s="44" t="e">
        <f t="shared" ref="W9:W24" si="4">((S9/9*12)-V9)/V9</f>
        <v>#REF!</v>
      </c>
    </row>
    <row r="10" spans="1:23" s="28" customFormat="1" ht="30" customHeight="1" x14ac:dyDescent="0.3">
      <c r="A10" s="32">
        <v>327</v>
      </c>
      <c r="B10" s="32" t="s">
        <v>4</v>
      </c>
      <c r="C10" s="32">
        <v>327030395</v>
      </c>
      <c r="D10" s="31" t="s">
        <v>438</v>
      </c>
      <c r="E10" s="30"/>
      <c r="F10" s="33">
        <v>0</v>
      </c>
      <c r="G10" s="33"/>
      <c r="H10" s="44" t="s">
        <v>529</v>
      </c>
      <c r="I10" s="44" t="s">
        <v>529</v>
      </c>
      <c r="J10" s="33"/>
      <c r="K10" s="44"/>
      <c r="L10" s="33">
        <v>1768785.2</v>
      </c>
      <c r="M10" s="33">
        <v>1159570</v>
      </c>
      <c r="N10" s="44">
        <f>M10/L10</f>
        <v>0.6555742325297611</v>
      </c>
      <c r="O10" s="62">
        <f>(M10/8*12)/L10</f>
        <v>0.98336134879464165</v>
      </c>
      <c r="P10" s="33">
        <v>1595300</v>
      </c>
      <c r="Q10" s="44">
        <f>((M10/8*12)-P10)/P10</f>
        <v>9.0299630163605593E-2</v>
      </c>
      <c r="R10" s="33">
        <v>1179912.6599999999</v>
      </c>
      <c r="S10" s="33" t="e">
        <f>GETPIVOTDATA("Somma di Amb ALTRO Lombardi",#REF!,"S_ENTE_APP_AMM_DESC","ATS DELLA VAL PADANA","S_STRUTTURA_DESC","POLO SANITARIO NUOVO ROBBIANI")+GETPIVOTDATA("Somma di Amb ALTRO XtraLomb",#REF!,"S_ENTE_APP_AMM_DESC","ATS DELLA VAL PADANA","S_STRUTTURA_DESC","POLO SANITARIO NUOVO ROBBIANI")+GETPIVOTDATA("Somma di Amb LAB Lombardi",#REF!,"S_ENTE_APP_AMM_DESC","ATS DELLA VAL PADANA","S_STRUTTURA_DESC","POLO SANITARIO NUOVO ROBBIANI")</f>
        <v>#REF!</v>
      </c>
      <c r="T10" s="44" t="e">
        <f t="shared" si="2"/>
        <v>#REF!</v>
      </c>
      <c r="U10" s="44" t="e">
        <f t="shared" si="0"/>
        <v>#REF!</v>
      </c>
      <c r="V10" s="33">
        <f>SUM('[1]AMBULATORIALE  ATS-SINOTTICO'!$F$11:$F$12)</f>
        <v>1025510.09</v>
      </c>
      <c r="W10" s="44" t="e">
        <f t="shared" si="4"/>
        <v>#REF!</v>
      </c>
    </row>
    <row r="11" spans="1:23" s="28" customFormat="1" ht="30" customHeight="1" x14ac:dyDescent="0.3">
      <c r="A11" s="32">
        <v>327</v>
      </c>
      <c r="B11" s="32" t="s">
        <v>4</v>
      </c>
      <c r="C11" s="32">
        <v>327001936</v>
      </c>
      <c r="D11" s="31" t="s">
        <v>197</v>
      </c>
      <c r="E11" s="30"/>
      <c r="F11" s="33">
        <v>0</v>
      </c>
      <c r="G11" s="33"/>
      <c r="H11" s="44" t="s">
        <v>529</v>
      </c>
      <c r="I11" s="44" t="s">
        <v>529</v>
      </c>
      <c r="J11" s="33"/>
      <c r="K11" s="44"/>
      <c r="L11" s="33">
        <v>0</v>
      </c>
      <c r="M11" s="33"/>
      <c r="N11" s="44" t="s">
        <v>529</v>
      </c>
      <c r="O11" s="44" t="s">
        <v>529</v>
      </c>
      <c r="P11" s="33"/>
      <c r="Q11" s="44"/>
      <c r="R11" s="33">
        <v>61268.81</v>
      </c>
      <c r="S11" s="33" t="e">
        <f>GETPIVOTDATA("Somma di Amb ALTRO Lombardi",#REF!,"S_ENTE_APP_AMM_DESC","ATS DELLA VAL PADANA","S_STRUTTURA_DESC","FISIOKINESITERAPIA CREMA S.R.L. - RIABILITA")+GETPIVOTDATA("Somma di Amb ALTRO XtraLomb",#REF!,"S_ENTE_APP_AMM_DESC","ATS DELLA VAL PADANA","S_STRUTTURA_DESC","FISIOKINESITERAPIA CREMA S.R.L. - RIABILITA")</f>
        <v>#REF!</v>
      </c>
      <c r="T11" s="44" t="e">
        <f t="shared" si="2"/>
        <v>#REF!</v>
      </c>
      <c r="U11" s="44" t="e">
        <f t="shared" si="0"/>
        <v>#REF!</v>
      </c>
      <c r="V11" s="33">
        <f>SUM('[1]AMBULATORIALE  ATS-SINOTTICO'!$F$37:$F$38)</f>
        <v>59650.85</v>
      </c>
      <c r="W11" s="44" t="e">
        <f t="shared" si="4"/>
        <v>#REF!</v>
      </c>
    </row>
    <row r="12" spans="1:23" s="28" customFormat="1" ht="30" customHeight="1" x14ac:dyDescent="0.3">
      <c r="A12" s="32">
        <v>327</v>
      </c>
      <c r="B12" s="32" t="s">
        <v>4</v>
      </c>
      <c r="C12" s="32">
        <v>327001863</v>
      </c>
      <c r="D12" s="31" t="s">
        <v>532</v>
      </c>
      <c r="E12" s="30"/>
      <c r="F12" s="33">
        <v>0</v>
      </c>
      <c r="G12" s="33"/>
      <c r="H12" s="44" t="s">
        <v>529</v>
      </c>
      <c r="I12" s="44" t="s">
        <v>529</v>
      </c>
      <c r="J12" s="33"/>
      <c r="K12" s="44"/>
      <c r="L12" s="33">
        <v>0</v>
      </c>
      <c r="M12" s="33"/>
      <c r="N12" s="44" t="s">
        <v>529</v>
      </c>
      <c r="O12" s="44" t="s">
        <v>529</v>
      </c>
      <c r="P12" s="33"/>
      <c r="Q12" s="44"/>
      <c r="R12" s="33">
        <v>279651.57</v>
      </c>
      <c r="S12" s="33" t="e">
        <f>GETPIVOTDATA("Somma di Amb ALTRO Lombardi",#REF!,"S_ENTE_APP_AMM_DESC","ATS DELLA VAL PADANA","S_STRUTTURA_DESC","CONTACT SRL")+GETPIVOTDATA("Somma di Amb ALTRO XtraLomb",#REF!,"S_ENTE_APP_AMM_DESC","ATS DELLA VAL PADANA","S_STRUTTURA_DESC","CONTACT SRL")</f>
        <v>#REF!</v>
      </c>
      <c r="T12" s="44" t="e">
        <f t="shared" si="2"/>
        <v>#REF!</v>
      </c>
      <c r="U12" s="44" t="e">
        <f t="shared" si="0"/>
        <v>#REF!</v>
      </c>
      <c r="V12" s="33">
        <f>SUM('[1]AMBULATORIALE  ATS-SINOTTICO'!$F$22:$F$23)</f>
        <v>268718.12</v>
      </c>
      <c r="W12" s="44" t="e">
        <f t="shared" si="4"/>
        <v>#REF!</v>
      </c>
    </row>
    <row r="13" spans="1:23" s="28" customFormat="1" ht="30" customHeight="1" x14ac:dyDescent="0.3">
      <c r="A13" s="32">
        <v>327</v>
      </c>
      <c r="B13" s="32" t="s">
        <v>4</v>
      </c>
      <c r="C13" s="32">
        <v>327001970</v>
      </c>
      <c r="D13" s="31" t="s">
        <v>306</v>
      </c>
      <c r="E13" s="30"/>
      <c r="F13" s="33">
        <v>0</v>
      </c>
      <c r="G13" s="33"/>
      <c r="H13" s="44" t="s">
        <v>529</v>
      </c>
      <c r="I13" s="44" t="s">
        <v>529</v>
      </c>
      <c r="J13" s="33"/>
      <c r="K13" s="44"/>
      <c r="L13" s="33">
        <v>0</v>
      </c>
      <c r="M13" s="33"/>
      <c r="N13" s="44" t="s">
        <v>529</v>
      </c>
      <c r="O13" s="44" t="s">
        <v>529</v>
      </c>
      <c r="P13" s="33"/>
      <c r="Q13" s="44"/>
      <c r="R13" s="33">
        <v>187791.80000000002</v>
      </c>
      <c r="S13" s="33" t="e">
        <f>GETPIVOTDATA("Somma di Amb ALTRO Lombardi",#REF!,"S_ENTE_APP_AMM_DESC","ATS DELLA VAL PADANA","S_STRUTTURA_DESC","FISIOKINESITERAPIA SANITAS")+GETPIVOTDATA("Somma di Amb ALTRO XtraLomb",#REF!,"S_ENTE_APP_AMM_DESC","ATS DELLA VAL PADANA","S_STRUTTURA_DESC","FISIOKINESITERAPIA SANITAS")+GETPIVOTDATA("Somma di Amb LAB Lombardi",#REF!,"S_ENTE_APP_AMM_DESC","ATS DELLA VAL PADANA","S_STRUTTURA_DESC","FISIOKINESITERAPIA SANITAS")+GETPIVOTDATA("Somma di Amb LAB XtraLomb",#REF!,"S_ENTE_APP_AMM_DESC","ATS DELLA VAL PADANA","S_STRUTTURA_DESC","FISIOKINESITERAPIA SANITAS")</f>
        <v>#REF!</v>
      </c>
      <c r="T13" s="44" t="e">
        <f t="shared" si="2"/>
        <v>#REF!</v>
      </c>
      <c r="U13" s="44" t="e">
        <f t="shared" si="0"/>
        <v>#REF!</v>
      </c>
      <c r="V13" s="33">
        <f>SUM('[1]AMBULATORIALE  ATS-SINOTTICO'!$F$37:$F$38)</f>
        <v>59650.85</v>
      </c>
      <c r="W13" s="44" t="e">
        <f t="shared" si="4"/>
        <v>#REF!</v>
      </c>
    </row>
    <row r="14" spans="1:23" s="28" customFormat="1" ht="30" customHeight="1" x14ac:dyDescent="0.3">
      <c r="A14" s="32">
        <v>327</v>
      </c>
      <c r="B14" s="32" t="s">
        <v>4</v>
      </c>
      <c r="C14" s="32">
        <v>327005504</v>
      </c>
      <c r="D14" s="31" t="s">
        <v>309</v>
      </c>
      <c r="E14" s="30"/>
      <c r="F14" s="33">
        <v>0</v>
      </c>
      <c r="G14" s="33"/>
      <c r="H14" s="44" t="s">
        <v>529</v>
      </c>
      <c r="I14" s="44" t="s">
        <v>529</v>
      </c>
      <c r="J14" s="33"/>
      <c r="K14" s="44"/>
      <c r="L14" s="33">
        <v>0</v>
      </c>
      <c r="M14" s="33"/>
      <c r="N14" s="44" t="s">
        <v>529</v>
      </c>
      <c r="O14" s="44" t="s">
        <v>529</v>
      </c>
      <c r="P14" s="33"/>
      <c r="Q14" s="44"/>
      <c r="R14" s="33">
        <v>14067.85</v>
      </c>
      <c r="S14" s="33" t="e">
        <f>GETPIVOTDATA("Somma di Amb ALTRO Lombardi",#REF!,"S_ENTE_APP_AMM_DESC","ATS DELLA VAL PADANA","S_STRUTTURA_DESC","FONDAZIONE VISMARA DE PETRI- AMBULATORIO POLISPECIALISTICO")+GETPIVOTDATA("Somma di Amb ALTRO XtraLomb",#REF!,"S_ENTE_APP_AMM_DESC","ATS DELLA VAL PADANA","S_STRUTTURA_DESC","FONDAZIONE VISMARA DE PETRI- AMBULATORIO POLISPECIALISTICO")+GETPIVOTDATA("Somma di Amb LAB Lombardi",#REF!,"S_ENTE_APP_AMM_DESC","ATS DELLA VAL PADANA","S_STRUTTURA_DESC","FONDAZIONE VISMARA DE PETRI- AMBULATORIO POLISPECIALISTICO")+GETPIVOTDATA("Somma di Amb LAB XtraLomb",#REF!,"S_ENTE_APP_AMM_DESC","ATS DELLA VAL PADANA","S_STRUTTURA_DESC","FONDAZIONE VISMARA DE PETRI- AMBULATORIO POLISPECIALISTICO")</f>
        <v>#REF!</v>
      </c>
      <c r="T14" s="44" t="e">
        <f t="shared" si="2"/>
        <v>#REF!</v>
      </c>
      <c r="U14" s="44" t="e">
        <f t="shared" si="0"/>
        <v>#REF!</v>
      </c>
      <c r="V14" s="33">
        <f>SUM('[1]AMBULATORIALE  ATS-SINOTTICO'!$F$52:$F$53)</f>
        <v>13966.51</v>
      </c>
      <c r="W14" s="44" t="e">
        <f t="shared" si="4"/>
        <v>#REF!</v>
      </c>
    </row>
    <row r="15" spans="1:23" s="28" customFormat="1" ht="30" customHeight="1" x14ac:dyDescent="0.3">
      <c r="A15" s="32">
        <v>327</v>
      </c>
      <c r="B15" s="32" t="s">
        <v>4</v>
      </c>
      <c r="C15" s="32">
        <v>327030218</v>
      </c>
      <c r="D15" s="31" t="s">
        <v>90</v>
      </c>
      <c r="E15" s="30"/>
      <c r="F15" s="33">
        <v>7096044.9537000014</v>
      </c>
      <c r="G15" s="33">
        <v>5582795</v>
      </c>
      <c r="H15" s="44">
        <f>G15/F15</f>
        <v>0.78674741161117268</v>
      </c>
      <c r="I15" s="44">
        <f>(G15/9*12)/F15</f>
        <v>1.0489965488148969</v>
      </c>
      <c r="J15" s="33">
        <v>7081239</v>
      </c>
      <c r="K15" s="44">
        <f>((G15/9*12)-J15)/J15</f>
        <v>5.1189864749186693E-2</v>
      </c>
      <c r="L15" s="33">
        <v>0</v>
      </c>
      <c r="M15" s="33"/>
      <c r="N15" s="44" t="s">
        <v>529</v>
      </c>
      <c r="O15" s="44"/>
      <c r="P15" s="33"/>
      <c r="Q15" s="44"/>
      <c r="R15" s="33">
        <v>5481972.2999999998</v>
      </c>
      <c r="S15" s="33" t="e">
        <f>GETPIVOTDATA("Somma di Amb ALTRO Lombardi",#REF!,"S_ENTE_APP_AMM_DESC","ATS DELLA VAL PADANA","S_STRUTTURA_DESC","CASA DI CURA S.CAMILLO")+GETPIVOTDATA("Somma di Amb ALTRO XtraLomb",#REF!,"S_ENTE_APP_AMM_DESC","ATS DELLA VAL PADANA","S_STRUTTURA_DESC","CASA DI CURA S.CAMILLO")+GETPIVOTDATA("Somma di Amb LAB Lombardi",#REF!,"S_ENTE_APP_AMM_DESC","ATS DELLA VAL PADANA","S_STRUTTURA_DESC","CASA DI CURA S.CAMILLO")+GETPIVOTDATA("Somma di Amb LAB XtraLomb",#REF!,"S_ENTE_APP_AMM_DESC","ATS DELLA VAL PADANA","S_STRUTTURA_DESC","CASA DI CURA S.CAMILLO")</f>
        <v>#REF!</v>
      </c>
      <c r="T15" s="44" t="e">
        <f t="shared" si="2"/>
        <v>#REF!</v>
      </c>
      <c r="U15" s="44" t="e">
        <f t="shared" si="0"/>
        <v>#REF!</v>
      </c>
      <c r="V15" s="33">
        <f>SUM('[1]AMBULATORIALE  ATS-SINOTTICO'!$F$24:$F$26)</f>
        <v>5392591.5600000005</v>
      </c>
      <c r="W15" s="44" t="e">
        <f t="shared" si="4"/>
        <v>#REF!</v>
      </c>
    </row>
    <row r="16" spans="1:23" s="28" customFormat="1" ht="30" customHeight="1" x14ac:dyDescent="0.3">
      <c r="A16" s="32">
        <v>327</v>
      </c>
      <c r="B16" s="32" t="s">
        <v>4</v>
      </c>
      <c r="C16" s="32">
        <v>327001937</v>
      </c>
      <c r="D16" s="31" t="s">
        <v>305</v>
      </c>
      <c r="E16" s="30"/>
      <c r="F16" s="33">
        <v>0</v>
      </c>
      <c r="G16" s="33"/>
      <c r="H16" s="44" t="s">
        <v>529</v>
      </c>
      <c r="I16" s="44" t="s">
        <v>529</v>
      </c>
      <c r="J16" s="33"/>
      <c r="K16" s="44"/>
      <c r="L16" s="33">
        <v>0</v>
      </c>
      <c r="M16" s="33"/>
      <c r="N16" s="44" t="s">
        <v>529</v>
      </c>
      <c r="O16" s="44"/>
      <c r="P16" s="33"/>
      <c r="Q16" s="44"/>
      <c r="R16" s="33">
        <v>220028.62</v>
      </c>
      <c r="S16" s="33" t="e">
        <f>GETPIVOTDATA("Somma di Amb ALTRO Lombardi",#REF!,"S_ENTE_APP_AMM_DESC","ATS DELLA VAL PADANA","S_STRUTTURA_DESC","FONDAZIONE OSPEDALE CAIMI ONLUS - POLIAMBULATORIO")+GETPIVOTDATA("Somma di Amb ALTRO XtraLomb",#REF!,"S_ENTE_APP_AMM_DESC","ATS DELLA VAL PADANA","S_STRUTTURA_DESC","FONDAZIONE OSPEDALE CAIMI ONLUS - POLIAMBULATORIO")+GETPIVOTDATA("Somma di Amb LAB Lombardi",#REF!,"S_ENTE_APP_AMM_DESC","ATS DELLA VAL PADANA","S_STRUTTURA_DESC","FONDAZIONE OSPEDALE CAIMI ONLUS - POLIAMBULATORIO")+GETPIVOTDATA("Somma di Amb LAB XtraLomb",#REF!,"S_ENTE_APP_AMM_DESC","ATS DELLA VAL PADANA","S_STRUTTURA_DESC","FONDAZIONE OSPEDALE CAIMI ONLUS - POLIAMBULATORIO")</f>
        <v>#REF!</v>
      </c>
      <c r="T16" s="44" t="e">
        <f t="shared" si="2"/>
        <v>#REF!</v>
      </c>
      <c r="U16" s="44" t="e">
        <f t="shared" si="0"/>
        <v>#REF!</v>
      </c>
      <c r="V16" s="33">
        <f>SUM('[1]AMBULATORIALE  ATS-SINOTTICO'!$F$39:$F$40)</f>
        <v>198888.9</v>
      </c>
      <c r="W16" s="44" t="e">
        <f t="shared" si="4"/>
        <v>#REF!</v>
      </c>
    </row>
    <row r="17" spans="1:23" s="28" customFormat="1" ht="30" customHeight="1" x14ac:dyDescent="0.3">
      <c r="A17" s="32">
        <v>327</v>
      </c>
      <c r="B17" s="32" t="s">
        <v>4</v>
      </c>
      <c r="C17" s="32">
        <v>327001893</v>
      </c>
      <c r="D17" s="31" t="s">
        <v>302</v>
      </c>
      <c r="E17" s="30"/>
      <c r="F17" s="33">
        <v>0</v>
      </c>
      <c r="G17" s="33"/>
      <c r="H17" s="44" t="s">
        <v>529</v>
      </c>
      <c r="I17" s="44" t="s">
        <v>529</v>
      </c>
      <c r="J17" s="33"/>
      <c r="K17" s="44"/>
      <c r="L17" s="33">
        <v>0</v>
      </c>
      <c r="M17" s="33"/>
      <c r="N17" s="44" t="s">
        <v>529</v>
      </c>
      <c r="O17" s="44" t="s">
        <v>529</v>
      </c>
      <c r="P17" s="33"/>
      <c r="Q17" s="44"/>
      <c r="R17" s="33">
        <v>500715.63</v>
      </c>
      <c r="S17" s="33" t="e">
        <f>GETPIVOTDATA("Somma di Amb ALTRO Lombardi",#REF!,"S_ENTE_APP_AMM_DESC","ATS DELLA VAL PADANA","S_STRUTTURA_DESC","FONDAZ. OSP. GIUSEPPE ARAGONA")+GETPIVOTDATA("Somma di Amb ALTRO XtraLomb",#REF!,"S_ENTE_APP_AMM_DESC","ATS DELLA VAL PADANA","S_STRUTTURA_DESC","FONDAZ. OSP. GIUSEPPE ARAGONA")+GETPIVOTDATA("Somma di Amb LAB Lombardi",#REF!,"S_ENTE_APP_AMM_DESC","ATS DELLA VAL PADANA","S_STRUTTURA_DESC","FONDAZ. OSP. GIUSEPPE ARAGONA")+GETPIVOTDATA("Somma di Amb LAB XtraLomb",#REF!,"S_ENTE_APP_AMM_DESC","ATS DELLA VAL PADANA","S_STRUTTURA_DESC","FONDAZ. OSP. GIUSEPPE ARAGONA")</f>
        <v>#REF!</v>
      </c>
      <c r="T17" s="44" t="e">
        <f t="shared" si="2"/>
        <v>#REF!</v>
      </c>
      <c r="U17" s="44" t="e">
        <f t="shared" si="0"/>
        <v>#REF!</v>
      </c>
      <c r="V17" s="33">
        <f>SUM('[1]AMBULATORIALE  ATS-SINOTTICO'!$F$27:$F$28)</f>
        <v>419742.19</v>
      </c>
      <c r="W17" s="44" t="e">
        <f t="shared" si="4"/>
        <v>#REF!</v>
      </c>
    </row>
    <row r="18" spans="1:23" s="28" customFormat="1" ht="30" customHeight="1" x14ac:dyDescent="0.3">
      <c r="A18" s="32">
        <v>327</v>
      </c>
      <c r="B18" s="32" t="s">
        <v>4</v>
      </c>
      <c r="C18" s="32">
        <v>327030217</v>
      </c>
      <c r="D18" s="31" t="s">
        <v>89</v>
      </c>
      <c r="E18" s="30"/>
      <c r="F18" s="33">
        <v>17277868.47442</v>
      </c>
      <c r="G18" s="33">
        <v>11491425</v>
      </c>
      <c r="H18" s="44">
        <f>G18/F18</f>
        <v>0.66509506175562871</v>
      </c>
      <c r="I18" s="44">
        <f>(G18/8*12)/F18</f>
        <v>0.99764259263344301</v>
      </c>
      <c r="J18" s="33">
        <v>17267533</v>
      </c>
      <c r="K18" s="62">
        <f>((G18/8*12)-J18)/J18</f>
        <v>-1.7602688235777513E-3</v>
      </c>
      <c r="L18" s="33">
        <v>0</v>
      </c>
      <c r="M18" s="33"/>
      <c r="N18" s="44" t="s">
        <v>529</v>
      </c>
      <c r="O18" s="44" t="s">
        <v>529</v>
      </c>
      <c r="P18" s="33"/>
      <c r="Q18" s="62"/>
      <c r="R18" s="33">
        <v>8004865.7700000005</v>
      </c>
      <c r="S18" s="33" t="e">
        <f>GETPIVOTDATA("Somma di Amb ALTRO Lombardi",#REF!,"S_ENTE_APP_AMM_DESC","ATS DELLA VAL PADANA","S_STRUTTURA_DESC","CASA DI CURA ""S.CLEMENTE""")+GETPIVOTDATA("Somma di Amb ALTRO XtraLomb",#REF!,"S_ENTE_APP_AMM_DESC","ATS DELLA VAL PADANA","S_STRUTTURA_DESC","CASA DI CURA ""S.CLEMENTE""")+GETPIVOTDATA("Somma di Amb LAB Lombardi",#REF!,"S_ENTE_APP_AMM_DESC","ATS DELLA VAL PADANA","S_STRUTTURA_DESC","CASA DI CURA ""S.CLEMENTE""")+GETPIVOTDATA("Somma di Amb LAB XtraLomb",#REF!,"S_ENTE_APP_AMM_DESC","ATS DELLA VAL PADANA","S_STRUTTURA_DESC","CASA DI CURA ""S.CLEMENTE""")+GETPIVOTDATA("Somma di Amb ALTRO Lombardi",#REF!,"S_ENTE_APP_AMM_DESC","ATS DELLA VAL PADANA","S_STRUTTURA_DESC","CASA DI CURA ANCELLE DELLA CAR")+GETPIVOTDATA("Somma di Amb ALTRO XtraLomb",#REF!,"S_ENTE_APP_AMM_DESC","ATS DELLA VAL PADANA","S_STRUTTURA_DESC","CASA DI CURA ANCELLE DELLA CAR")+GETPIVOTDATA("Somma di Amb LAB Lombardi",#REF!,"S_ENTE_APP_AMM_DESC","ATS DELLA VAL PADANA","S_STRUTTURA_DESC","CASA DI CURA ANCELLE DELLA CAR")+GETPIVOTDATA("Somma di Amb LAB XtraLomb",#REF!,"S_ENTE_APP_AMM_DESC","ATS DELLA VAL PADANA","S_STRUTTURA_DESC","CASA DI CURA ANCELLE DELLA CAR")</f>
        <v>#REF!</v>
      </c>
      <c r="T18" s="44" t="e">
        <f t="shared" si="2"/>
        <v>#REF!</v>
      </c>
      <c r="U18" s="44" t="e">
        <f t="shared" si="0"/>
        <v>#REF!</v>
      </c>
      <c r="V18" s="33">
        <f>SUM('[1]AMBULATORIALE  ATS-SINOTTICO'!$F$43:$F$45)</f>
        <v>8116753.4299999997</v>
      </c>
      <c r="W18" s="44" t="e">
        <f t="shared" si="4"/>
        <v>#REF!</v>
      </c>
    </row>
    <row r="19" spans="1:23" s="28" customFormat="1" ht="30" customHeight="1" x14ac:dyDescent="0.3">
      <c r="A19" s="32">
        <v>327</v>
      </c>
      <c r="B19" s="32" t="s">
        <v>4</v>
      </c>
      <c r="C19" s="32">
        <v>327030933</v>
      </c>
      <c r="D19" s="31" t="s">
        <v>16</v>
      </c>
      <c r="E19" s="30"/>
      <c r="F19" s="33">
        <v>6187486.375</v>
      </c>
      <c r="G19" s="33">
        <v>4439905</v>
      </c>
      <c r="H19" s="44">
        <f>G19/F19</f>
        <v>0.71756198412638927</v>
      </c>
      <c r="I19" s="62">
        <f>(G19/9*12)/F19</f>
        <v>0.95674931216851899</v>
      </c>
      <c r="J19" s="33">
        <v>7280364</v>
      </c>
      <c r="K19" s="62">
        <f>((G19/9*12)-J19)/J19</f>
        <v>-0.18687124251846021</v>
      </c>
      <c r="L19" s="33">
        <v>0</v>
      </c>
      <c r="M19" s="33"/>
      <c r="N19" s="44"/>
      <c r="O19" s="62"/>
      <c r="P19" s="33"/>
      <c r="Q19" s="62"/>
      <c r="R19" s="33">
        <v>2343291.63</v>
      </c>
      <c r="S19" s="33" t="e">
        <f>GETPIVOTDATA("Somma di Amb ALTRO Lombardi",#REF!,"S_ENTE_APP_AMM_DESC","FOND.CL.LAV.-PV-RRF CASTELGOFFREDO","S_STRUTTURA_DESC","POLIAMBULATORI IRCCS CASTEL GOFFREDO")+GETPIVOTDATA("Somma di Amb ALTRO XtraLomb",#REF!,"S_ENTE_APP_AMM_DESC","FOND.CL.LAV.-PV-RRF CASTELGOFFREDO","S_STRUTTURA_DESC","POLIAMBULATORI IRCCS CASTEL GOFFREDO")+GETPIVOTDATA("Somma di Amb LAB Lombardi",#REF!,"S_ENTE_APP_AMM_DESC","FOND.CL.LAV.-PV-RRF CASTELGOFFREDO","S_STRUTTURA_DESC","POLIAMBULATORI IRCCS CASTEL GOFFREDO")+GETPIVOTDATA("Somma di Amb LAB XtraLomb",#REF!,"S_ENTE_APP_AMM_DESC","FOND.CL.LAV.-PV-RRF CASTELGOFFREDO","S_STRUTTURA_DESC","POLIAMBULATORI IRCCS CASTEL GOFFREDO")</f>
        <v>#REF!</v>
      </c>
      <c r="T19" s="44" t="e">
        <f t="shared" si="2"/>
        <v>#REF!</v>
      </c>
      <c r="U19" s="44" t="e">
        <f t="shared" si="0"/>
        <v>#REF!</v>
      </c>
      <c r="V19" s="33">
        <f>SUM('[1]AMBULATORIALE  ATS-SINOTTICO'!$F$29:$F$31)</f>
        <v>1291822.3799999999</v>
      </c>
      <c r="W19" s="44" t="e">
        <f t="shared" si="4"/>
        <v>#REF!</v>
      </c>
    </row>
    <row r="20" spans="1:23" s="28" customFormat="1" ht="30" customHeight="1" x14ac:dyDescent="0.3">
      <c r="A20" s="32">
        <v>327</v>
      </c>
      <c r="B20" s="32" t="s">
        <v>4</v>
      </c>
      <c r="C20" s="32">
        <v>327030219</v>
      </c>
      <c r="D20" s="31" t="s">
        <v>87</v>
      </c>
      <c r="E20" s="30"/>
      <c r="F20" s="33">
        <v>15937793.788520001</v>
      </c>
      <c r="G20" s="33">
        <v>11339355</v>
      </c>
      <c r="H20" s="44">
        <f>G20/F20</f>
        <v>0.711475825980867</v>
      </c>
      <c r="I20" s="44">
        <f>(G20/8*12)/F20</f>
        <v>1.0672137389713006</v>
      </c>
      <c r="J20" s="33">
        <v>16495382</v>
      </c>
      <c r="K20" s="44">
        <f>((G20/8*12)-J20)/J20</f>
        <v>3.1139048492481107E-2</v>
      </c>
      <c r="L20" s="33">
        <v>0</v>
      </c>
      <c r="M20" s="33"/>
      <c r="N20" s="44" t="s">
        <v>529</v>
      </c>
      <c r="O20" s="44" t="s">
        <v>529</v>
      </c>
      <c r="P20" s="33"/>
      <c r="Q20" s="44"/>
      <c r="R20" s="33">
        <v>10252503.77</v>
      </c>
      <c r="S20" s="33" t="e">
        <f>GETPIVOTDATA("Somma di Amb ALTRO Lombardi",#REF!,"S_ENTE_APP_AMM_DESC","ATS DELLA VAL PADANA","S_STRUTTURA_DESC","CASA DI CURA FIGLIE S.CAMILLO")+GETPIVOTDATA("Somma di Amb ALTRO XtraLomb",#REF!,"S_ENTE_APP_AMM_DESC","ATS DELLA VAL PADANA","S_STRUTTURA_DESC","CASA DI CURA FIGLIE S.CAMILLO")+GETPIVOTDATA("Somma di Amb LAB Lombardi",#REF!,"S_ENTE_APP_AMM_DESC","ATS DELLA VAL PADANA","S_STRUTTURA_DESC","CASA DI CURA FIGLIE S.CAMILLO")+GETPIVOTDATA("Somma di Amb LAB XtraLomb",#REF!,"S_ENTE_APP_AMM_DESC","ATS DELLA VAL PADANA","S_STRUTTURA_DESC","CASA DI CURA FIGLIE S.CAMILLO")</f>
        <v>#REF!</v>
      </c>
      <c r="T20" s="44" t="e">
        <f t="shared" si="2"/>
        <v>#REF!</v>
      </c>
      <c r="U20" s="44" t="e">
        <f t="shared" si="0"/>
        <v>#REF!</v>
      </c>
      <c r="V20" s="33">
        <f>SUM('[1]AMBULATORIALE  ATS-SINOTTICO'!$F$34:$F$36)</f>
        <v>10547289.999999998</v>
      </c>
      <c r="W20" s="44" t="e">
        <f t="shared" si="4"/>
        <v>#REF!</v>
      </c>
    </row>
    <row r="21" spans="1:23" s="28" customFormat="1" ht="30" customHeight="1" x14ac:dyDescent="0.3">
      <c r="A21" s="32">
        <v>327</v>
      </c>
      <c r="B21" s="32" t="s">
        <v>4</v>
      </c>
      <c r="C21" s="32">
        <v>327002008</v>
      </c>
      <c r="D21" s="31" t="s">
        <v>308</v>
      </c>
      <c r="E21" s="30"/>
      <c r="F21" s="33">
        <v>0</v>
      </c>
      <c r="G21" s="33"/>
      <c r="H21" s="44" t="s">
        <v>529</v>
      </c>
      <c r="I21" s="44" t="s">
        <v>529</v>
      </c>
      <c r="J21" s="33"/>
      <c r="K21" s="44"/>
      <c r="L21" s="33">
        <v>0</v>
      </c>
      <c r="M21" s="33"/>
      <c r="N21" s="44" t="s">
        <v>529</v>
      </c>
      <c r="O21" s="44" t="s">
        <v>529</v>
      </c>
      <c r="P21" s="33"/>
      <c r="Q21" s="44"/>
      <c r="R21" s="33">
        <v>1108325.2</v>
      </c>
      <c r="S21" s="33" t="e">
        <f>#REF!+#REF!+#REF!+#REF!+#REF!</f>
        <v>#REF!</v>
      </c>
      <c r="T21" s="44" t="e">
        <f t="shared" si="2"/>
        <v>#REF!</v>
      </c>
      <c r="U21" s="44" t="e">
        <f t="shared" si="0"/>
        <v>#REF!</v>
      </c>
      <c r="V21" s="33">
        <f>SUM('[1]AMBULATORIALE  ATS-SINOTTICO'!$F$48:$F$51)</f>
        <v>762134.25</v>
      </c>
      <c r="W21" s="44" t="e">
        <f t="shared" si="4"/>
        <v>#REF!</v>
      </c>
    </row>
    <row r="22" spans="1:23" s="28" customFormat="1" ht="30" customHeight="1" x14ac:dyDescent="0.3">
      <c r="A22" s="32">
        <v>327</v>
      </c>
      <c r="B22" s="32" t="s">
        <v>4</v>
      </c>
      <c r="C22" s="32">
        <v>327305300</v>
      </c>
      <c r="D22" s="31" t="s">
        <v>47</v>
      </c>
      <c r="E22" s="30"/>
      <c r="F22" s="33">
        <v>8218077.7899799971</v>
      </c>
      <c r="G22" s="33">
        <v>4843311</v>
      </c>
      <c r="H22" s="44">
        <f>G22/F22</f>
        <v>0.58934840041369196</v>
      </c>
      <c r="I22" s="62">
        <f>(G22/8*12)/F22</f>
        <v>0.88402260062053795</v>
      </c>
      <c r="J22" s="33">
        <v>8578727</v>
      </c>
      <c r="K22" s="62">
        <f>((G22/8*12)-J22)/J22</f>
        <v>-0.15314166076155589</v>
      </c>
      <c r="L22" s="33">
        <v>539161.60000000009</v>
      </c>
      <c r="M22" s="33">
        <v>328040</v>
      </c>
      <c r="N22" s="44">
        <f>M22/L22</f>
        <v>0.60842611936755131</v>
      </c>
      <c r="O22" s="62">
        <f>(M22/8*12)/L22</f>
        <v>0.91263917905132697</v>
      </c>
      <c r="P22" s="33">
        <v>562830</v>
      </c>
      <c r="Q22" s="62">
        <f>((M22/8*12)-P22)/P22</f>
        <v>-0.1257395661212089</v>
      </c>
      <c r="R22" s="33">
        <v>4117151</v>
      </c>
      <c r="S22" s="33" t="e">
        <f>GETPIVOTDATA("Somma di Amb ALTRO Lombardi",#REF!,"S_ENTE_APP_AMM_DESC","ATS DELLA VAL PADANA","S_STRUTTURA_DESC","POLIAMBULATORIO OSP.CIV. VOLTA MANTOVANA")+GETPIVOTDATA("Somma di Amb ALTRO XtraLomb",#REF!,"S_ENTE_APP_AMM_DESC","ATS DELLA VAL PADANA","S_STRUTTURA_DESC","POLIAMBULATORIO OSP.CIV. VOLTA MANTOVANA")+GETPIVOTDATA("Somma di Amb LAB Lombardi",#REF!,"S_ENTE_APP_AMM_DESC","ATS DELLA VAL PADANA","S_STRUTTURA_DESC","POLIAMBULATORIO OSP.CIV. VOLTA MANTOVANA")+GETPIVOTDATA("Somma di Amb LAB XtraLomb",#REF!,"S_ENTE_APP_AMM_DESC","ATS DELLA VAL PADANA","S_STRUTTURA_DESC","POLIAMBULATORIO OSP.CIV. VOLTA MANTOVANA")</f>
        <v>#REF!</v>
      </c>
      <c r="T22" s="44" t="e">
        <f t="shared" si="2"/>
        <v>#REF!</v>
      </c>
      <c r="U22" s="44" t="e">
        <f t="shared" si="0"/>
        <v>#REF!</v>
      </c>
      <c r="V22" s="33">
        <f>SUM('[1]AMBULATORIALE  ATS-SINOTTICO'!$F$8:$F$10)</f>
        <v>4260599.07</v>
      </c>
      <c r="W22" s="44" t="e">
        <f t="shared" si="4"/>
        <v>#REF!</v>
      </c>
    </row>
    <row r="23" spans="1:23" s="28" customFormat="1" ht="30" customHeight="1" x14ac:dyDescent="0.3">
      <c r="A23" s="32">
        <v>327</v>
      </c>
      <c r="B23" s="32" t="s">
        <v>4</v>
      </c>
      <c r="C23" s="32">
        <v>327030355</v>
      </c>
      <c r="D23" s="31" t="s">
        <v>91</v>
      </c>
      <c r="E23" s="30"/>
      <c r="F23" s="33">
        <v>22976393.011730008</v>
      </c>
      <c r="G23" s="33">
        <v>14920366</v>
      </c>
      <c r="H23" s="44">
        <f>G23/F23</f>
        <v>0.64937808090167981</v>
      </c>
      <c r="I23" s="44">
        <f>(G23/8*12)/F23</f>
        <v>0.97406712135251972</v>
      </c>
      <c r="J23" s="33">
        <v>23362544</v>
      </c>
      <c r="K23" s="62">
        <f>((G23/8*12)-J23)/J23</f>
        <v>-4.2032879638450336E-2</v>
      </c>
      <c r="L23" s="33">
        <v>0</v>
      </c>
      <c r="M23" s="33"/>
      <c r="N23" s="44" t="s">
        <v>529</v>
      </c>
      <c r="O23" s="44" t="s">
        <v>529</v>
      </c>
      <c r="P23" s="33"/>
      <c r="Q23" s="62"/>
      <c r="R23" s="33">
        <v>8400351.040000001</v>
      </c>
      <c r="S23" s="33" t="e">
        <f>#REF!+#REF!+#REF!</f>
        <v>#REF!</v>
      </c>
      <c r="T23" s="44" t="e">
        <f t="shared" si="2"/>
        <v>#REF!</v>
      </c>
      <c r="U23" s="44" t="e">
        <f t="shared" si="0"/>
        <v>#REF!</v>
      </c>
      <c r="V23" s="33">
        <f>SUM('[1]AMBULATORIALE  ATS-SINOTTICO'!$F$54:$F$56)</f>
        <v>8775081.5600000005</v>
      </c>
      <c r="W23" s="62" t="e">
        <f t="shared" si="4"/>
        <v>#REF!</v>
      </c>
    </row>
    <row r="24" spans="1:23" s="28" customFormat="1" ht="30" customHeight="1" x14ac:dyDescent="0.3">
      <c r="A24" s="32">
        <v>327</v>
      </c>
      <c r="B24" s="32" t="s">
        <v>4</v>
      </c>
      <c r="C24" s="32">
        <v>327030357</v>
      </c>
      <c r="D24" s="31" t="s">
        <v>445</v>
      </c>
      <c r="E24" s="30"/>
      <c r="F24" s="33">
        <v>18656377.703260008</v>
      </c>
      <c r="G24" s="33">
        <v>13326553</v>
      </c>
      <c r="H24" s="44">
        <f>G24/F24</f>
        <v>0.71431620928597106</v>
      </c>
      <c r="I24" s="44">
        <f>(G24/8*12)/F24</f>
        <v>1.0714743139289566</v>
      </c>
      <c r="J24" s="33">
        <v>18922262</v>
      </c>
      <c r="K24" s="44">
        <f>((G24/8*12)-J24)/J24</f>
        <v>5.6418598368419164E-2</v>
      </c>
      <c r="L24" s="33">
        <v>0</v>
      </c>
      <c r="M24" s="33"/>
      <c r="N24" s="44" t="s">
        <v>529</v>
      </c>
      <c r="O24" s="44" t="s">
        <v>529</v>
      </c>
      <c r="P24" s="33"/>
      <c r="Q24" s="44"/>
      <c r="R24" s="33">
        <v>8728870.8499999996</v>
      </c>
      <c r="S24" s="33" t="e">
        <f>#REF!+#REF!+#REF!</f>
        <v>#REF!</v>
      </c>
      <c r="T24" s="44" t="e">
        <f t="shared" si="2"/>
        <v>#REF!</v>
      </c>
      <c r="U24" s="44" t="e">
        <f t="shared" si="0"/>
        <v>#REF!</v>
      </c>
      <c r="V24" s="33">
        <f>SUM('[1]AMBULATORIALE  ATS-SINOTTICO'!$F$57:$F$59)</f>
        <v>9508874.9699999988</v>
      </c>
      <c r="W24" s="44" t="e">
        <f t="shared" si="4"/>
        <v>#REF!</v>
      </c>
    </row>
    <row r="25" spans="1:23" s="28" customFormat="1" ht="30" customHeight="1" x14ac:dyDescent="0.3">
      <c r="A25" s="32">
        <v>327</v>
      </c>
      <c r="B25" s="32" t="s">
        <v>4</v>
      </c>
      <c r="C25" s="32">
        <v>327001850</v>
      </c>
      <c r="D25" s="31" t="s">
        <v>299</v>
      </c>
      <c r="E25" s="30"/>
      <c r="F25" s="33">
        <v>0</v>
      </c>
      <c r="G25" s="33"/>
      <c r="H25" s="44" t="s">
        <v>529</v>
      </c>
      <c r="I25" s="44" t="s">
        <v>529</v>
      </c>
      <c r="J25" s="33"/>
      <c r="K25" s="44"/>
      <c r="L25" s="33">
        <v>0</v>
      </c>
      <c r="M25" s="33"/>
      <c r="N25" s="44" t="s">
        <v>529</v>
      </c>
      <c r="O25" s="44" t="s">
        <v>529</v>
      </c>
      <c r="P25" s="33"/>
      <c r="Q25" s="44"/>
      <c r="R25" s="33">
        <v>108934.72</v>
      </c>
      <c r="S25" s="33" t="e">
        <f>GETPIVOTDATA("Somma di Amb ALTRO Lombardi",#REF!,"S_ENTE_APP_AMM_DESC","ATS DELLA VAL PADANA","S_STRUTTURA_DESC","MEDICINA SPORT S.MARTINO")+GETPIVOTDATA("Somma di Amb ALTRO XtraLomb",#REF!,"S_ENTE_APP_AMM_DESC","ATS DELLA VAL PADANA","S_STRUTTURA_DESC","MEDICINA SPORT S.MARTINO")+GETPIVOTDATA("Somma di Amb LAB Lombardi",#REF!,"S_ENTE_APP_AMM_DESC","ATS DELLA VAL PADANA","S_STRUTTURA_DESC","MEDICINA SPORT S.MARTINO")+GETPIVOTDATA("Somma di Amb LAB XtraLomb",#REF!,"S_ENTE_APP_AMM_DESC","ATS DELLA VAL PADANA","S_STRUTTURA_DESC","MEDICINA SPORT S.MARTINO")</f>
        <v>#REF!</v>
      </c>
      <c r="T25" s="44" t="e">
        <f t="shared" si="2"/>
        <v>#REF!</v>
      </c>
      <c r="U25" s="44" t="e">
        <f>(S25+(14000*3))/R25*100/97</f>
        <v>#REF!</v>
      </c>
      <c r="V25" s="33">
        <f>SUM('[1]AMBULATORIALE  ATS-SINOTTICO'!$F$19)</f>
        <v>113505.60000000001</v>
      </c>
      <c r="W25" s="62" t="e">
        <f>((S25+(14000*3))-V25)/V25</f>
        <v>#REF!</v>
      </c>
    </row>
    <row r="26" spans="1:23" s="28" customFormat="1" ht="30" customHeight="1" x14ac:dyDescent="0.3">
      <c r="A26" s="32">
        <v>327</v>
      </c>
      <c r="B26" s="32" t="s">
        <v>4</v>
      </c>
      <c r="C26" s="32">
        <v>327001788</v>
      </c>
      <c r="D26" s="31" t="s">
        <v>296</v>
      </c>
      <c r="E26" s="30"/>
      <c r="F26" s="33">
        <v>0</v>
      </c>
      <c r="G26" s="33"/>
      <c r="H26" s="44" t="s">
        <v>529</v>
      </c>
      <c r="I26" s="44" t="s">
        <v>529</v>
      </c>
      <c r="J26" s="33"/>
      <c r="K26" s="44"/>
      <c r="L26" s="33">
        <v>0</v>
      </c>
      <c r="M26" s="33"/>
      <c r="N26" s="44" t="s">
        <v>529</v>
      </c>
      <c r="O26" s="44" t="s">
        <v>529</v>
      </c>
      <c r="P26" s="33"/>
      <c r="Q26" s="44"/>
      <c r="R26" s="33">
        <v>2882298.34</v>
      </c>
      <c r="S26" s="33" t="e">
        <f>GETPIVOTDATA("Somma di Amb ALTRO Lombardi",#REF!,"S_ENTE_APP_AMM_DESC","ATS DELLA VAL PADANA","S_STRUTTURA_DESC","SANITAS DIAGNOSTICA")+GETPIVOTDATA("Somma di Amb ALTRO XtraLomb",#REF!,"S_ENTE_APP_AMM_DESC","ATS DELLA VAL PADANA","S_STRUTTURA_DESC","SANITAS DIAGNOSTICA")</f>
        <v>#REF!</v>
      </c>
      <c r="T26" s="44" t="e">
        <f t="shared" si="2"/>
        <v>#REF!</v>
      </c>
      <c r="U26" s="44" t="e">
        <f>(S26+(20000*3))/R26*100/97</f>
        <v>#REF!</v>
      </c>
      <c r="V26" s="33">
        <f>SUM('[1]AMBULATORIALE  ATS-SINOTTICO'!$F$13:$F$14)</f>
        <v>2817390.06</v>
      </c>
      <c r="W26" s="44" t="e">
        <f>((S26/9*12)-V26)/V26</f>
        <v>#REF!</v>
      </c>
    </row>
    <row r="27" spans="1:23" s="28" customFormat="1" ht="30" customHeight="1" x14ac:dyDescent="0.3">
      <c r="A27" s="32">
        <v>327</v>
      </c>
      <c r="B27" s="32" t="s">
        <v>4</v>
      </c>
      <c r="C27" s="32">
        <v>327001762</v>
      </c>
      <c r="D27" s="31" t="s">
        <v>294</v>
      </c>
      <c r="E27" s="30"/>
      <c r="F27" s="33">
        <v>0</v>
      </c>
      <c r="G27" s="33"/>
      <c r="H27" s="44" t="s">
        <v>529</v>
      </c>
      <c r="I27" s="44" t="s">
        <v>529</v>
      </c>
      <c r="J27" s="33"/>
      <c r="K27" s="44"/>
      <c r="L27" s="33">
        <v>0</v>
      </c>
      <c r="M27" s="33"/>
      <c r="N27" s="44" t="s">
        <v>529</v>
      </c>
      <c r="O27" s="44" t="s">
        <v>529</v>
      </c>
      <c r="P27" s="33"/>
      <c r="Q27" s="44"/>
      <c r="R27" s="33">
        <v>142087.51999999999</v>
      </c>
      <c r="S27" s="33" t="e">
        <f>GETPIVOTDATA("Somma di Amb ALTRO Lombardi",#REF!,"S_ENTE_APP_AMM_DESC","ATS DELLA VAL PADANA","S_STRUTTURA_DESC","CENTRO MED. SPORT. S.AGOSTINO")+GETPIVOTDATA("Somma di Amb ALTRO XtraLomb",#REF!,"S_ENTE_APP_AMM_DESC","ATS DELLA VAL PADANA","S_STRUTTURA_DESC","CENTRO MED. SPORT. S.AGOSTINO")+GETPIVOTDATA("Somma di Amb LAB Lombardi",#REF!,"S_ENTE_APP_AMM_DESC","ATS DELLA VAL PADANA","S_STRUTTURA_DESC","CENTRO MED. SPORT. S.AGOSTINO")+GETPIVOTDATA("Somma di Amb LAB XtraLomb",#REF!,"S_ENTE_APP_AMM_DESC","ATS DELLA VAL PADANA","S_STRUTTURA_DESC","CENTRO MED. SPORT. S.AGOSTINO")</f>
        <v>#REF!</v>
      </c>
      <c r="T27" s="44" t="e">
        <f t="shared" si="2"/>
        <v>#REF!</v>
      </c>
      <c r="U27" s="44" t="e">
        <f>(S27+(20000*3))/R27*100/97</f>
        <v>#REF!</v>
      </c>
      <c r="V27" s="33">
        <f>SUM('[1]AMBULATORIALE  ATS-SINOTTICO'!$F$6:$F$7)</f>
        <v>149034.19999999998</v>
      </c>
      <c r="W27" s="44" t="e">
        <f>((S27+(20000*3))-V27)/V27</f>
        <v>#REF!</v>
      </c>
    </row>
    <row r="28" spans="1:23" s="28" customFormat="1" ht="30" customHeight="1" x14ac:dyDescent="0.3">
      <c r="A28" s="32">
        <v>327</v>
      </c>
      <c r="B28" s="32" t="s">
        <v>4</v>
      </c>
      <c r="C28" s="32">
        <v>327001817</v>
      </c>
      <c r="D28" s="31" t="s">
        <v>297</v>
      </c>
      <c r="E28" s="30"/>
      <c r="F28" s="33">
        <v>0</v>
      </c>
      <c r="G28" s="33"/>
      <c r="H28" s="44" t="s">
        <v>529</v>
      </c>
      <c r="I28" s="44" t="s">
        <v>529</v>
      </c>
      <c r="J28" s="33"/>
      <c r="K28" s="44"/>
      <c r="L28" s="33">
        <v>0</v>
      </c>
      <c r="M28" s="33"/>
      <c r="N28" s="44" t="s">
        <v>529</v>
      </c>
      <c r="O28" s="44" t="s">
        <v>529</v>
      </c>
      <c r="P28" s="33"/>
      <c r="Q28" s="44"/>
      <c r="R28" s="33">
        <v>4190699.25</v>
      </c>
      <c r="S28" s="33" t="e">
        <f>GETPIVOTDATA("Somma di Amb ALTRO Lombardi",#REF!,"S_ENTE_APP_AMM_DESC","ATS DELLA VAL PADANA","S_STRUTTURA_DESC","X RAY ONE")+GETPIVOTDATA("Somma di Amb ALTRO XtraLomb",#REF!,"S_ENTE_APP_AMM_DESC","ATS DELLA VAL PADANA","S_STRUTTURA_DESC","X RAY ONE")+GETPIVOTDATA("Somma di Amb LAB Lombardi",#REF!,"S_ENTE_APP_AMM_DESC","ATS DELLA VAL PADANA","S_STRUTTURA_DESC","X RAY ONE")+GETPIVOTDATA("Somma di Amb LAB XtraLomb",#REF!,"S_ENTE_APP_AMM_DESC","ATS DELLA VAL PADANA","S_STRUTTURA_DESC","X RAY ONE")</f>
        <v>#REF!</v>
      </c>
      <c r="T28" s="44" t="e">
        <f t="shared" si="2"/>
        <v>#REF!</v>
      </c>
      <c r="U28" s="44" t="e">
        <f t="shared" si="0"/>
        <v>#REF!</v>
      </c>
      <c r="V28" s="33">
        <f>SUM('[1]AMBULATORIALE  ATS-SINOTTICO'!$F$15:$F$16)</f>
        <v>4466399.71</v>
      </c>
      <c r="W28" s="62" t="e">
        <f>((S28/9*12)-V28)/V28</f>
        <v>#REF!</v>
      </c>
    </row>
    <row r="29" spans="1:23" s="28" customFormat="1" ht="30" customHeight="1" x14ac:dyDescent="0.3">
      <c r="A29" s="32">
        <v>327</v>
      </c>
      <c r="B29" s="32" t="s">
        <v>4</v>
      </c>
      <c r="C29" s="32">
        <v>327025812</v>
      </c>
      <c r="D29" s="31" t="s">
        <v>534</v>
      </c>
      <c r="E29" s="30"/>
      <c r="F29" s="33">
        <v>0</v>
      </c>
      <c r="G29" s="33"/>
      <c r="H29" s="44" t="s">
        <v>529</v>
      </c>
      <c r="I29" s="44" t="s">
        <v>529</v>
      </c>
      <c r="J29" s="33"/>
      <c r="K29" s="44"/>
      <c r="L29" s="33">
        <v>0</v>
      </c>
      <c r="M29" s="33"/>
      <c r="N29" s="44" t="s">
        <v>529</v>
      </c>
      <c r="O29" s="44" t="s">
        <v>529</v>
      </c>
      <c r="P29" s="33"/>
      <c r="Q29" s="44"/>
      <c r="R29" s="33">
        <v>3000</v>
      </c>
      <c r="S29" s="33" t="e">
        <f>GETPIVOTDATA("Somma di Amb ALTRO Lombardi",#REF!,"S_ENTE_APP_AMM_DESC","ATS DELLA VAL PADANA","S_STRUTTURA_DESC","AMBULATORIO SPECIALISTICO CREMONA SOLIDALE")+GETPIVOTDATA("Somma di Amb ALTRO XtraLomb",#REF!,"S_ENTE_APP_AMM_DESC","ATS DELLA VAL PADANA","S_STRUTTURA_DESC","AMBULATORIO SPECIALISTICO CREMONA SOLIDALE")</f>
        <v>#REF!</v>
      </c>
      <c r="T29" s="44" t="e">
        <f t="shared" si="2"/>
        <v>#REF!</v>
      </c>
      <c r="U29" s="44" t="e">
        <f t="shared" si="0"/>
        <v>#REF!</v>
      </c>
      <c r="V29" s="33"/>
      <c r="W29" s="44"/>
    </row>
    <row r="30" spans="1:23" s="28" customFormat="1" ht="30" hidden="1" customHeight="1" x14ac:dyDescent="0.3">
      <c r="A30" s="32">
        <v>327</v>
      </c>
      <c r="B30" s="32" t="s">
        <v>4</v>
      </c>
      <c r="C30" s="32"/>
      <c r="D30" s="52" t="s">
        <v>309</v>
      </c>
      <c r="E30" s="30"/>
      <c r="F30" s="33">
        <v>0</v>
      </c>
      <c r="G30" s="33"/>
      <c r="H30" s="44" t="s">
        <v>529</v>
      </c>
      <c r="I30" s="44" t="s">
        <v>529</v>
      </c>
      <c r="J30" s="33"/>
      <c r="K30" s="44"/>
      <c r="L30" s="33">
        <v>0</v>
      </c>
      <c r="M30" s="33"/>
      <c r="N30" s="44" t="s">
        <v>529</v>
      </c>
      <c r="O30" s="44" t="s">
        <v>529</v>
      </c>
      <c r="P30" s="33"/>
      <c r="Q30" s="44"/>
      <c r="R30" s="33"/>
      <c r="S30" s="33"/>
      <c r="T30" s="44"/>
      <c r="U30" s="44"/>
      <c r="V30" s="33"/>
      <c r="W30" s="44"/>
    </row>
    <row r="31" spans="1:23" s="28" customFormat="1" ht="30" hidden="1" customHeight="1" x14ac:dyDescent="0.3">
      <c r="A31" s="32">
        <v>327</v>
      </c>
      <c r="B31" s="32" t="s">
        <v>4</v>
      </c>
      <c r="C31" s="32"/>
      <c r="D31" s="52" t="s">
        <v>346</v>
      </c>
      <c r="E31" s="30"/>
      <c r="F31" s="33">
        <v>0</v>
      </c>
      <c r="G31" s="33"/>
      <c r="H31" s="44" t="s">
        <v>529</v>
      </c>
      <c r="I31" s="44" t="s">
        <v>529</v>
      </c>
      <c r="J31" s="33"/>
      <c r="K31" s="44"/>
      <c r="L31" s="33">
        <v>0</v>
      </c>
      <c r="M31" s="33"/>
      <c r="N31" s="44" t="s">
        <v>529</v>
      </c>
      <c r="O31" s="44" t="s">
        <v>529</v>
      </c>
      <c r="P31" s="33"/>
      <c r="Q31" s="44"/>
      <c r="R31" s="33"/>
      <c r="S31" s="33"/>
      <c r="T31" s="44"/>
      <c r="U31" s="44"/>
      <c r="V31" s="33"/>
      <c r="W31" s="44"/>
    </row>
    <row r="32" spans="1:23" s="28" customFormat="1" ht="30" hidden="1" customHeight="1" x14ac:dyDescent="0.3">
      <c r="A32" s="32">
        <v>327</v>
      </c>
      <c r="B32" s="32" t="s">
        <v>4</v>
      </c>
      <c r="C32" s="32"/>
      <c r="D32" s="52" t="s">
        <v>349</v>
      </c>
      <c r="E32" s="30"/>
      <c r="F32" s="33">
        <v>0</v>
      </c>
      <c r="G32" s="33"/>
      <c r="H32" s="44" t="s">
        <v>529</v>
      </c>
      <c r="I32" s="44" t="s">
        <v>529</v>
      </c>
      <c r="J32" s="33"/>
      <c r="K32" s="44"/>
      <c r="L32" s="33">
        <v>0</v>
      </c>
      <c r="M32" s="33"/>
      <c r="N32" s="44" t="s">
        <v>529</v>
      </c>
      <c r="O32" s="44" t="s">
        <v>529</v>
      </c>
      <c r="P32" s="33"/>
      <c r="Q32" s="44"/>
      <c r="R32" s="33"/>
      <c r="S32" s="33"/>
      <c r="T32" s="44"/>
      <c r="U32" s="44"/>
      <c r="V32" s="33"/>
      <c r="W32" s="44"/>
    </row>
    <row r="33" spans="1:23" s="28" customFormat="1" ht="30" hidden="1" customHeight="1" x14ac:dyDescent="0.3">
      <c r="A33" s="32">
        <v>327</v>
      </c>
      <c r="B33" s="32" t="s">
        <v>4</v>
      </c>
      <c r="C33" s="32"/>
      <c r="D33" s="52" t="s">
        <v>348</v>
      </c>
      <c r="E33" s="30"/>
      <c r="F33" s="33">
        <v>0</v>
      </c>
      <c r="G33" s="33"/>
      <c r="H33" s="44" t="s">
        <v>529</v>
      </c>
      <c r="I33" s="44" t="s">
        <v>529</v>
      </c>
      <c r="J33" s="33"/>
      <c r="K33" s="44"/>
      <c r="L33" s="33">
        <v>0</v>
      </c>
      <c r="M33" s="33"/>
      <c r="N33" s="44" t="s">
        <v>529</v>
      </c>
      <c r="O33" s="44" t="s">
        <v>529</v>
      </c>
      <c r="P33" s="33"/>
      <c r="Q33" s="44"/>
      <c r="R33" s="33"/>
      <c r="S33" s="33"/>
      <c r="T33" s="44"/>
      <c r="U33" s="44"/>
      <c r="V33" s="33"/>
      <c r="W33" s="44"/>
    </row>
    <row r="34" spans="1:23" s="28" customFormat="1" ht="30" hidden="1" customHeight="1" x14ac:dyDescent="0.3">
      <c r="A34" s="32">
        <v>327</v>
      </c>
      <c r="B34" s="32" t="s">
        <v>4</v>
      </c>
      <c r="C34" s="32"/>
      <c r="D34" s="52" t="s">
        <v>535</v>
      </c>
      <c r="E34" s="30"/>
      <c r="F34" s="33">
        <v>0</v>
      </c>
      <c r="G34" s="33"/>
      <c r="H34" s="44" t="s">
        <v>529</v>
      </c>
      <c r="I34" s="44" t="s">
        <v>529</v>
      </c>
      <c r="J34" s="33"/>
      <c r="K34" s="44"/>
      <c r="L34" s="33">
        <v>0</v>
      </c>
      <c r="M34" s="33"/>
      <c r="N34" s="44" t="s">
        <v>529</v>
      </c>
      <c r="O34" s="44" t="s">
        <v>529</v>
      </c>
      <c r="P34" s="33"/>
      <c r="Q34" s="44"/>
      <c r="R34" s="33"/>
      <c r="S34" s="33"/>
      <c r="T34" s="44"/>
      <c r="U34" s="44"/>
      <c r="V34" s="33"/>
      <c r="W34" s="44"/>
    </row>
    <row r="35" spans="1:23" s="28" customFormat="1" ht="30" hidden="1" customHeight="1" x14ac:dyDescent="0.3">
      <c r="A35" s="32">
        <v>327</v>
      </c>
      <c r="B35" s="32" t="s">
        <v>4</v>
      </c>
      <c r="C35" s="32"/>
      <c r="D35" s="52" t="s">
        <v>413</v>
      </c>
      <c r="E35" s="30"/>
      <c r="F35" s="33">
        <v>0</v>
      </c>
      <c r="G35" s="33"/>
      <c r="H35" s="44" t="s">
        <v>529</v>
      </c>
      <c r="I35" s="44" t="s">
        <v>529</v>
      </c>
      <c r="J35" s="33"/>
      <c r="K35" s="44"/>
      <c r="L35" s="33">
        <v>0</v>
      </c>
      <c r="M35" s="33"/>
      <c r="N35" s="44" t="s">
        <v>529</v>
      </c>
      <c r="O35" s="44" t="s">
        <v>529</v>
      </c>
      <c r="P35" s="33"/>
      <c r="Q35" s="44"/>
      <c r="R35" s="33"/>
      <c r="S35" s="33"/>
      <c r="T35" s="44"/>
      <c r="U35" s="44"/>
      <c r="V35" s="33"/>
      <c r="W35" s="44"/>
    </row>
    <row r="36" spans="1:23" s="28" customFormat="1" ht="30" hidden="1" customHeight="1" x14ac:dyDescent="0.3">
      <c r="A36" s="32">
        <v>327</v>
      </c>
      <c r="B36" s="32" t="s">
        <v>4</v>
      </c>
      <c r="C36" s="32"/>
      <c r="D36" s="52" t="s">
        <v>536</v>
      </c>
      <c r="E36" s="30"/>
      <c r="F36" s="33">
        <v>0</v>
      </c>
      <c r="G36" s="33"/>
      <c r="H36" s="44" t="s">
        <v>529</v>
      </c>
      <c r="I36" s="44" t="s">
        <v>529</v>
      </c>
      <c r="J36" s="33"/>
      <c r="K36" s="44"/>
      <c r="L36" s="33">
        <v>0</v>
      </c>
      <c r="M36" s="33"/>
      <c r="N36" s="44" t="s">
        <v>529</v>
      </c>
      <c r="O36" s="44" t="s">
        <v>529</v>
      </c>
      <c r="P36" s="33"/>
      <c r="Q36" s="44"/>
      <c r="R36" s="33"/>
      <c r="S36" s="33"/>
      <c r="T36" s="44"/>
      <c r="U36" s="44"/>
      <c r="V36" s="33"/>
      <c r="W36" s="44"/>
    </row>
    <row r="37" spans="1:23" x14ac:dyDescent="0.3">
      <c r="F37" s="1">
        <v>0</v>
      </c>
      <c r="L37" s="1">
        <v>0</v>
      </c>
    </row>
    <row r="38" spans="1:23" s="49" customFormat="1" ht="30" customHeight="1" x14ac:dyDescent="0.3">
      <c r="A38" s="45"/>
      <c r="B38" s="45"/>
      <c r="C38" s="45"/>
      <c r="D38" s="46" t="s">
        <v>513</v>
      </c>
      <c r="E38" s="47"/>
      <c r="F38" s="48">
        <f>F3+F4+F5</f>
        <v>280332186.88372988</v>
      </c>
      <c r="G38" s="48">
        <f>G3+G4+G5</f>
        <v>158383932</v>
      </c>
      <c r="H38" s="44">
        <f>G38/F38</f>
        <v>0.56498661020930518</v>
      </c>
      <c r="I38" s="62">
        <f>(G38/8*12)/F38</f>
        <v>0.84747991531395783</v>
      </c>
      <c r="J38" s="48">
        <f>J3+J4+J5</f>
        <v>277978253</v>
      </c>
      <c r="K38" s="62">
        <f>((G38/8*12)-J38)/J38</f>
        <v>-0.14534358196718361</v>
      </c>
      <c r="L38" s="48">
        <f>L3+L4+L5</f>
        <v>5308684.4000400007</v>
      </c>
      <c r="M38" s="48">
        <f>M3+M4+M5</f>
        <v>2899300</v>
      </c>
      <c r="N38" s="44">
        <f>M38/L38</f>
        <v>0.54614284472781127</v>
      </c>
      <c r="O38" s="62">
        <f>(M38/8*12)/L38</f>
        <v>0.81921426709171685</v>
      </c>
      <c r="P38" s="48">
        <f>P3+P4+P5</f>
        <v>3998730</v>
      </c>
      <c r="Q38" s="44">
        <f t="shared" ref="Q38:Q40" si="5">((M38/8*12)-P38)/P38</f>
        <v>8.7582807541394386E-2</v>
      </c>
      <c r="R38" s="48">
        <f>R3+R4+R5</f>
        <v>126276055.16</v>
      </c>
      <c r="S38" s="48" t="e">
        <f>S3+S4+S5</f>
        <v>#REF!</v>
      </c>
      <c r="T38" s="44" t="e">
        <f>S38/(R38*100/97)</f>
        <v>#REF!</v>
      </c>
      <c r="U38" s="44" t="e">
        <f>(S38/9*12)/R38*100/97</f>
        <v>#REF!</v>
      </c>
      <c r="V38" s="48">
        <f>V3+V4+V5</f>
        <v>125402148.87</v>
      </c>
      <c r="W38" s="44" t="e">
        <f>((S38/9*12)-V38)/V38</f>
        <v>#REF!</v>
      </c>
    </row>
    <row r="39" spans="1:23" s="49" customFormat="1" ht="30" customHeight="1" x14ac:dyDescent="0.3">
      <c r="A39" s="45"/>
      <c r="B39" s="45"/>
      <c r="C39" s="45"/>
      <c r="D39" s="46" t="s">
        <v>514</v>
      </c>
      <c r="E39" s="47"/>
      <c r="F39" s="48">
        <f>SUM(F6:F36)</f>
        <v>96350042.09661001</v>
      </c>
      <c r="G39" s="48">
        <f>SUM(G6:G36)</f>
        <v>65943710</v>
      </c>
      <c r="H39" s="44">
        <f>G39/F39</f>
        <v>0.68441807149267631</v>
      </c>
      <c r="I39" s="44">
        <f>(G39/8*12)/F39</f>
        <v>1.0266271072390145</v>
      </c>
      <c r="J39" s="48">
        <f>SUM(J6:J36)</f>
        <v>98988051</v>
      </c>
      <c r="K39" s="44">
        <f>((G39/8*12)-J39)/J39</f>
        <v>-7.3227020097607533E-4</v>
      </c>
      <c r="L39" s="48">
        <f>SUM(L6:L36)</f>
        <v>2307946.7999999998</v>
      </c>
      <c r="M39" s="48">
        <f>SUM(M6:M36)</f>
        <v>1487610</v>
      </c>
      <c r="N39" s="44">
        <f>M39/L39</f>
        <v>0.64455991793225054</v>
      </c>
      <c r="O39" s="62">
        <f>(M39/8*12)/L39</f>
        <v>0.96683987689837569</v>
      </c>
      <c r="P39" s="48">
        <f>SUM(P6:P36)</f>
        <v>2158130</v>
      </c>
      <c r="Q39" s="44">
        <f t="shared" si="5"/>
        <v>3.3957639252501011E-2</v>
      </c>
      <c r="R39" s="48">
        <f>SUM(R6:R36)</f>
        <v>60896382.149999999</v>
      </c>
      <c r="S39" s="48" t="e">
        <f>SUM(S6:S36)</f>
        <v>#REF!</v>
      </c>
      <c r="T39" s="44" t="e">
        <f>S39/(R39*100/97)</f>
        <v>#REF!</v>
      </c>
      <c r="U39" s="44" t="e">
        <f>(S39/9*12)/R39*100/97</f>
        <v>#REF!</v>
      </c>
      <c r="V39" s="48">
        <f>SUM(V6:V36)</f>
        <v>61315667.550000004</v>
      </c>
      <c r="W39" s="44" t="e">
        <f>((S39/9*12)-V39)/V39</f>
        <v>#REF!</v>
      </c>
    </row>
    <row r="40" spans="1:23" s="49" customFormat="1" ht="30" customHeight="1" x14ac:dyDescent="0.3">
      <c r="A40" s="45"/>
      <c r="B40" s="45"/>
      <c r="C40" s="45"/>
      <c r="D40" s="46" t="s">
        <v>515</v>
      </c>
      <c r="E40" s="47"/>
      <c r="F40" s="48">
        <f>SUM(F3:F36)</f>
        <v>376682228.98033988</v>
      </c>
      <c r="G40" s="48">
        <f>SUM(G3:G36)</f>
        <v>224327642</v>
      </c>
      <c r="H40" s="44">
        <f>G40/F40</f>
        <v>0.59553550643268682</v>
      </c>
      <c r="I40" s="62">
        <f>(G40/8*12)/F40</f>
        <v>0.89330325964903012</v>
      </c>
      <c r="J40" s="48">
        <f>SUM(J3:J36)</f>
        <v>376966304</v>
      </c>
      <c r="K40" s="62">
        <f>((G40/8*12)-J40)/J40</f>
        <v>-0.10736991760409439</v>
      </c>
      <c r="L40" s="48">
        <f>SUM(L3:L36)</f>
        <v>7616631.2000400014</v>
      </c>
      <c r="M40" s="48">
        <f>SUM(M3:M36)</f>
        <v>4386910</v>
      </c>
      <c r="N40" s="44">
        <f>M40/L40</f>
        <v>0.57596460755208423</v>
      </c>
      <c r="O40" s="62">
        <f>(M40/8*12)/L40</f>
        <v>0.8639469113281264</v>
      </c>
      <c r="P40" s="48">
        <f>SUM(P3:P36)</f>
        <v>6156860</v>
      </c>
      <c r="Q40" s="44">
        <f t="shared" si="5"/>
        <v>6.8785874617905876E-2</v>
      </c>
      <c r="R40" s="48">
        <f>SUM(R3:R36)</f>
        <v>187172437.31</v>
      </c>
      <c r="S40" s="48" t="e">
        <f>SUM(S3:S36)</f>
        <v>#REF!</v>
      </c>
      <c r="T40" s="44" t="e">
        <f>S40/(R40*100/97)</f>
        <v>#REF!</v>
      </c>
      <c r="U40" s="44" t="e">
        <f>(S40/9*12)/R40*100/97</f>
        <v>#REF!</v>
      </c>
      <c r="V40" s="48">
        <f>SUM(V3:V36)</f>
        <v>186717816.41999999</v>
      </c>
      <c r="W40" s="44" t="e">
        <f>((S40/9*12)-V40)/V40</f>
        <v>#REF!</v>
      </c>
    </row>
  </sheetData>
  <sheetProtection formatCells="0" sort="0" autoFilter="0"/>
  <autoFilter ref="A2:D28" xr:uid="{00000000-0009-0000-0000-000009000000}"/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8" scale="64" fitToWidth="0" orientation="landscape" horizont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16090-9FDA-4F6D-8BB2-89006B60BD44}">
  <dimension ref="A1:S10"/>
  <sheetViews>
    <sheetView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B12" sqref="B12"/>
    </sheetView>
  </sheetViews>
  <sheetFormatPr defaultRowHeight="14.4" x14ac:dyDescent="0.3"/>
  <cols>
    <col min="1" max="1" width="15" customWidth="1"/>
    <col min="2" max="2" width="73" bestFit="1" customWidth="1"/>
    <col min="3" max="3" width="2.6640625" customWidth="1"/>
    <col min="4" max="4" width="23.6640625" style="55" bestFit="1" customWidth="1"/>
    <col min="5" max="5" width="22.6640625" style="55" customWidth="1"/>
    <col min="6" max="6" width="31.6640625" style="55" customWidth="1"/>
    <col min="7" max="7" width="22.6640625" customWidth="1"/>
    <col min="8" max="9" width="22.6640625" style="55" customWidth="1"/>
    <col min="10" max="10" width="2.6640625" customWidth="1"/>
    <col min="11" max="11" width="22.33203125" style="55" bestFit="1" customWidth="1"/>
    <col min="12" max="12" width="22.6640625" style="55" bestFit="1" customWidth="1"/>
    <col min="13" max="14" width="22.6640625" style="55" customWidth="1"/>
    <col min="15" max="16" width="23.6640625" style="55" customWidth="1"/>
    <col min="17" max="18" width="22.6640625" style="55" customWidth="1"/>
    <col min="19" max="19" width="33" style="28" bestFit="1" customWidth="1"/>
    <col min="232" max="232" width="15" customWidth="1"/>
    <col min="233" max="233" width="73" bestFit="1" customWidth="1"/>
    <col min="234" max="234" width="2.6640625" customWidth="1"/>
    <col min="235" max="235" width="23.6640625" bestFit="1" customWidth="1"/>
    <col min="236" max="236" width="22.6640625" customWidth="1"/>
    <col min="237" max="237" width="31.6640625" customWidth="1"/>
    <col min="238" max="240" width="22.6640625" customWidth="1"/>
    <col min="241" max="241" width="2.6640625" customWidth="1"/>
    <col min="242" max="242" width="22.33203125" bestFit="1" customWidth="1"/>
    <col min="243" max="243" width="22.6640625" bestFit="1" customWidth="1"/>
    <col min="244" max="245" width="22.6640625" customWidth="1"/>
    <col min="246" max="247" width="23.6640625" customWidth="1"/>
    <col min="248" max="249" width="22.6640625" customWidth="1"/>
    <col min="250" max="250" width="33" bestFit="1" customWidth="1"/>
    <col min="488" max="488" width="15" customWidth="1"/>
    <col min="489" max="489" width="73" bestFit="1" customWidth="1"/>
    <col min="490" max="490" width="2.6640625" customWidth="1"/>
    <col min="491" max="491" width="23.6640625" bestFit="1" customWidth="1"/>
    <col min="492" max="492" width="22.6640625" customWidth="1"/>
    <col min="493" max="493" width="31.6640625" customWidth="1"/>
    <col min="494" max="496" width="22.6640625" customWidth="1"/>
    <col min="497" max="497" width="2.6640625" customWidth="1"/>
    <col min="498" max="498" width="22.33203125" bestFit="1" customWidth="1"/>
    <col min="499" max="499" width="22.6640625" bestFit="1" customWidth="1"/>
    <col min="500" max="501" width="22.6640625" customWidth="1"/>
    <col min="502" max="503" width="23.6640625" customWidth="1"/>
    <col min="504" max="505" width="22.6640625" customWidth="1"/>
    <col min="506" max="506" width="33" bestFit="1" customWidth="1"/>
    <col min="744" max="744" width="15" customWidth="1"/>
    <col min="745" max="745" width="73" bestFit="1" customWidth="1"/>
    <col min="746" max="746" width="2.6640625" customWidth="1"/>
    <col min="747" max="747" width="23.6640625" bestFit="1" customWidth="1"/>
    <col min="748" max="748" width="22.6640625" customWidth="1"/>
    <col min="749" max="749" width="31.6640625" customWidth="1"/>
    <col min="750" max="752" width="22.6640625" customWidth="1"/>
    <col min="753" max="753" width="2.6640625" customWidth="1"/>
    <col min="754" max="754" width="22.33203125" bestFit="1" customWidth="1"/>
    <col min="755" max="755" width="22.6640625" bestFit="1" customWidth="1"/>
    <col min="756" max="757" width="22.6640625" customWidth="1"/>
    <col min="758" max="759" width="23.6640625" customWidth="1"/>
    <col min="760" max="761" width="22.6640625" customWidth="1"/>
    <col min="762" max="762" width="33" bestFit="1" customWidth="1"/>
    <col min="1000" max="1000" width="15" customWidth="1"/>
    <col min="1001" max="1001" width="73" bestFit="1" customWidth="1"/>
    <col min="1002" max="1002" width="2.6640625" customWidth="1"/>
    <col min="1003" max="1003" width="23.6640625" bestFit="1" customWidth="1"/>
    <col min="1004" max="1004" width="22.6640625" customWidth="1"/>
    <col min="1005" max="1005" width="31.6640625" customWidth="1"/>
    <col min="1006" max="1008" width="22.6640625" customWidth="1"/>
    <col min="1009" max="1009" width="2.6640625" customWidth="1"/>
    <col min="1010" max="1010" width="22.33203125" bestFit="1" customWidth="1"/>
    <col min="1011" max="1011" width="22.6640625" bestFit="1" customWidth="1"/>
    <col min="1012" max="1013" width="22.6640625" customWidth="1"/>
    <col min="1014" max="1015" width="23.6640625" customWidth="1"/>
    <col min="1016" max="1017" width="22.6640625" customWidth="1"/>
    <col min="1018" max="1018" width="33" bestFit="1" customWidth="1"/>
    <col min="1256" max="1256" width="15" customWidth="1"/>
    <col min="1257" max="1257" width="73" bestFit="1" customWidth="1"/>
    <col min="1258" max="1258" width="2.6640625" customWidth="1"/>
    <col min="1259" max="1259" width="23.6640625" bestFit="1" customWidth="1"/>
    <col min="1260" max="1260" width="22.6640625" customWidth="1"/>
    <col min="1261" max="1261" width="31.6640625" customWidth="1"/>
    <col min="1262" max="1264" width="22.6640625" customWidth="1"/>
    <col min="1265" max="1265" width="2.6640625" customWidth="1"/>
    <col min="1266" max="1266" width="22.33203125" bestFit="1" customWidth="1"/>
    <col min="1267" max="1267" width="22.6640625" bestFit="1" customWidth="1"/>
    <col min="1268" max="1269" width="22.6640625" customWidth="1"/>
    <col min="1270" max="1271" width="23.6640625" customWidth="1"/>
    <col min="1272" max="1273" width="22.6640625" customWidth="1"/>
    <col min="1274" max="1274" width="33" bestFit="1" customWidth="1"/>
    <col min="1512" max="1512" width="15" customWidth="1"/>
    <col min="1513" max="1513" width="73" bestFit="1" customWidth="1"/>
    <col min="1514" max="1514" width="2.6640625" customWidth="1"/>
    <col min="1515" max="1515" width="23.6640625" bestFit="1" customWidth="1"/>
    <col min="1516" max="1516" width="22.6640625" customWidth="1"/>
    <col min="1517" max="1517" width="31.6640625" customWidth="1"/>
    <col min="1518" max="1520" width="22.6640625" customWidth="1"/>
    <col min="1521" max="1521" width="2.6640625" customWidth="1"/>
    <col min="1522" max="1522" width="22.33203125" bestFit="1" customWidth="1"/>
    <col min="1523" max="1523" width="22.6640625" bestFit="1" customWidth="1"/>
    <col min="1524" max="1525" width="22.6640625" customWidth="1"/>
    <col min="1526" max="1527" width="23.6640625" customWidth="1"/>
    <col min="1528" max="1529" width="22.6640625" customWidth="1"/>
    <col min="1530" max="1530" width="33" bestFit="1" customWidth="1"/>
    <col min="1768" max="1768" width="15" customWidth="1"/>
    <col min="1769" max="1769" width="73" bestFit="1" customWidth="1"/>
    <col min="1770" max="1770" width="2.6640625" customWidth="1"/>
    <col min="1771" max="1771" width="23.6640625" bestFit="1" customWidth="1"/>
    <col min="1772" max="1772" width="22.6640625" customWidth="1"/>
    <col min="1773" max="1773" width="31.6640625" customWidth="1"/>
    <col min="1774" max="1776" width="22.6640625" customWidth="1"/>
    <col min="1777" max="1777" width="2.6640625" customWidth="1"/>
    <col min="1778" max="1778" width="22.33203125" bestFit="1" customWidth="1"/>
    <col min="1779" max="1779" width="22.6640625" bestFit="1" customWidth="1"/>
    <col min="1780" max="1781" width="22.6640625" customWidth="1"/>
    <col min="1782" max="1783" width="23.6640625" customWidth="1"/>
    <col min="1784" max="1785" width="22.6640625" customWidth="1"/>
    <col min="1786" max="1786" width="33" bestFit="1" customWidth="1"/>
    <col min="2024" max="2024" width="15" customWidth="1"/>
    <col min="2025" max="2025" width="73" bestFit="1" customWidth="1"/>
    <col min="2026" max="2026" width="2.6640625" customWidth="1"/>
    <col min="2027" max="2027" width="23.6640625" bestFit="1" customWidth="1"/>
    <col min="2028" max="2028" width="22.6640625" customWidth="1"/>
    <col min="2029" max="2029" width="31.6640625" customWidth="1"/>
    <col min="2030" max="2032" width="22.6640625" customWidth="1"/>
    <col min="2033" max="2033" width="2.6640625" customWidth="1"/>
    <col min="2034" max="2034" width="22.33203125" bestFit="1" customWidth="1"/>
    <col min="2035" max="2035" width="22.6640625" bestFit="1" customWidth="1"/>
    <col min="2036" max="2037" width="22.6640625" customWidth="1"/>
    <col min="2038" max="2039" width="23.6640625" customWidth="1"/>
    <col min="2040" max="2041" width="22.6640625" customWidth="1"/>
    <col min="2042" max="2042" width="33" bestFit="1" customWidth="1"/>
    <col min="2280" max="2280" width="15" customWidth="1"/>
    <col min="2281" max="2281" width="73" bestFit="1" customWidth="1"/>
    <col min="2282" max="2282" width="2.6640625" customWidth="1"/>
    <col min="2283" max="2283" width="23.6640625" bestFit="1" customWidth="1"/>
    <col min="2284" max="2284" width="22.6640625" customWidth="1"/>
    <col min="2285" max="2285" width="31.6640625" customWidth="1"/>
    <col min="2286" max="2288" width="22.6640625" customWidth="1"/>
    <col min="2289" max="2289" width="2.6640625" customWidth="1"/>
    <col min="2290" max="2290" width="22.33203125" bestFit="1" customWidth="1"/>
    <col min="2291" max="2291" width="22.6640625" bestFit="1" customWidth="1"/>
    <col min="2292" max="2293" width="22.6640625" customWidth="1"/>
    <col min="2294" max="2295" width="23.6640625" customWidth="1"/>
    <col min="2296" max="2297" width="22.6640625" customWidth="1"/>
    <col min="2298" max="2298" width="33" bestFit="1" customWidth="1"/>
    <col min="2536" max="2536" width="15" customWidth="1"/>
    <col min="2537" max="2537" width="73" bestFit="1" customWidth="1"/>
    <col min="2538" max="2538" width="2.6640625" customWidth="1"/>
    <col min="2539" max="2539" width="23.6640625" bestFit="1" customWidth="1"/>
    <col min="2540" max="2540" width="22.6640625" customWidth="1"/>
    <col min="2541" max="2541" width="31.6640625" customWidth="1"/>
    <col min="2542" max="2544" width="22.6640625" customWidth="1"/>
    <col min="2545" max="2545" width="2.6640625" customWidth="1"/>
    <col min="2546" max="2546" width="22.33203125" bestFit="1" customWidth="1"/>
    <col min="2547" max="2547" width="22.6640625" bestFit="1" customWidth="1"/>
    <col min="2548" max="2549" width="22.6640625" customWidth="1"/>
    <col min="2550" max="2551" width="23.6640625" customWidth="1"/>
    <col min="2552" max="2553" width="22.6640625" customWidth="1"/>
    <col min="2554" max="2554" width="33" bestFit="1" customWidth="1"/>
    <col min="2792" max="2792" width="15" customWidth="1"/>
    <col min="2793" max="2793" width="73" bestFit="1" customWidth="1"/>
    <col min="2794" max="2794" width="2.6640625" customWidth="1"/>
    <col min="2795" max="2795" width="23.6640625" bestFit="1" customWidth="1"/>
    <col min="2796" max="2796" width="22.6640625" customWidth="1"/>
    <col min="2797" max="2797" width="31.6640625" customWidth="1"/>
    <col min="2798" max="2800" width="22.6640625" customWidth="1"/>
    <col min="2801" max="2801" width="2.6640625" customWidth="1"/>
    <col min="2802" max="2802" width="22.33203125" bestFit="1" customWidth="1"/>
    <col min="2803" max="2803" width="22.6640625" bestFit="1" customWidth="1"/>
    <col min="2804" max="2805" width="22.6640625" customWidth="1"/>
    <col min="2806" max="2807" width="23.6640625" customWidth="1"/>
    <col min="2808" max="2809" width="22.6640625" customWidth="1"/>
    <col min="2810" max="2810" width="33" bestFit="1" customWidth="1"/>
    <col min="3048" max="3048" width="15" customWidth="1"/>
    <col min="3049" max="3049" width="73" bestFit="1" customWidth="1"/>
    <col min="3050" max="3050" width="2.6640625" customWidth="1"/>
    <col min="3051" max="3051" width="23.6640625" bestFit="1" customWidth="1"/>
    <col min="3052" max="3052" width="22.6640625" customWidth="1"/>
    <col min="3053" max="3053" width="31.6640625" customWidth="1"/>
    <col min="3054" max="3056" width="22.6640625" customWidth="1"/>
    <col min="3057" max="3057" width="2.6640625" customWidth="1"/>
    <col min="3058" max="3058" width="22.33203125" bestFit="1" customWidth="1"/>
    <col min="3059" max="3059" width="22.6640625" bestFit="1" customWidth="1"/>
    <col min="3060" max="3061" width="22.6640625" customWidth="1"/>
    <col min="3062" max="3063" width="23.6640625" customWidth="1"/>
    <col min="3064" max="3065" width="22.6640625" customWidth="1"/>
    <col min="3066" max="3066" width="33" bestFit="1" customWidth="1"/>
    <col min="3304" max="3304" width="15" customWidth="1"/>
    <col min="3305" max="3305" width="73" bestFit="1" customWidth="1"/>
    <col min="3306" max="3306" width="2.6640625" customWidth="1"/>
    <col min="3307" max="3307" width="23.6640625" bestFit="1" customWidth="1"/>
    <col min="3308" max="3308" width="22.6640625" customWidth="1"/>
    <col min="3309" max="3309" width="31.6640625" customWidth="1"/>
    <col min="3310" max="3312" width="22.6640625" customWidth="1"/>
    <col min="3313" max="3313" width="2.6640625" customWidth="1"/>
    <col min="3314" max="3314" width="22.33203125" bestFit="1" customWidth="1"/>
    <col min="3315" max="3315" width="22.6640625" bestFit="1" customWidth="1"/>
    <col min="3316" max="3317" width="22.6640625" customWidth="1"/>
    <col min="3318" max="3319" width="23.6640625" customWidth="1"/>
    <col min="3320" max="3321" width="22.6640625" customWidth="1"/>
    <col min="3322" max="3322" width="33" bestFit="1" customWidth="1"/>
    <col min="3560" max="3560" width="15" customWidth="1"/>
    <col min="3561" max="3561" width="73" bestFit="1" customWidth="1"/>
    <col min="3562" max="3562" width="2.6640625" customWidth="1"/>
    <col min="3563" max="3563" width="23.6640625" bestFit="1" customWidth="1"/>
    <col min="3564" max="3564" width="22.6640625" customWidth="1"/>
    <col min="3565" max="3565" width="31.6640625" customWidth="1"/>
    <col min="3566" max="3568" width="22.6640625" customWidth="1"/>
    <col min="3569" max="3569" width="2.6640625" customWidth="1"/>
    <col min="3570" max="3570" width="22.33203125" bestFit="1" customWidth="1"/>
    <col min="3571" max="3571" width="22.6640625" bestFit="1" customWidth="1"/>
    <col min="3572" max="3573" width="22.6640625" customWidth="1"/>
    <col min="3574" max="3575" width="23.6640625" customWidth="1"/>
    <col min="3576" max="3577" width="22.6640625" customWidth="1"/>
    <col min="3578" max="3578" width="33" bestFit="1" customWidth="1"/>
    <col min="3816" max="3816" width="15" customWidth="1"/>
    <col min="3817" max="3817" width="73" bestFit="1" customWidth="1"/>
    <col min="3818" max="3818" width="2.6640625" customWidth="1"/>
    <col min="3819" max="3819" width="23.6640625" bestFit="1" customWidth="1"/>
    <col min="3820" max="3820" width="22.6640625" customWidth="1"/>
    <col min="3821" max="3821" width="31.6640625" customWidth="1"/>
    <col min="3822" max="3824" width="22.6640625" customWidth="1"/>
    <col min="3825" max="3825" width="2.6640625" customWidth="1"/>
    <col min="3826" max="3826" width="22.33203125" bestFit="1" customWidth="1"/>
    <col min="3827" max="3827" width="22.6640625" bestFit="1" customWidth="1"/>
    <col min="3828" max="3829" width="22.6640625" customWidth="1"/>
    <col min="3830" max="3831" width="23.6640625" customWidth="1"/>
    <col min="3832" max="3833" width="22.6640625" customWidth="1"/>
    <col min="3834" max="3834" width="33" bestFit="1" customWidth="1"/>
    <col min="4072" max="4072" width="15" customWidth="1"/>
    <col min="4073" max="4073" width="73" bestFit="1" customWidth="1"/>
    <col min="4074" max="4074" width="2.6640625" customWidth="1"/>
    <col min="4075" max="4075" width="23.6640625" bestFit="1" customWidth="1"/>
    <col min="4076" max="4076" width="22.6640625" customWidth="1"/>
    <col min="4077" max="4077" width="31.6640625" customWidth="1"/>
    <col min="4078" max="4080" width="22.6640625" customWidth="1"/>
    <col min="4081" max="4081" width="2.6640625" customWidth="1"/>
    <col min="4082" max="4082" width="22.33203125" bestFit="1" customWidth="1"/>
    <col min="4083" max="4083" width="22.6640625" bestFit="1" customWidth="1"/>
    <col min="4084" max="4085" width="22.6640625" customWidth="1"/>
    <col min="4086" max="4087" width="23.6640625" customWidth="1"/>
    <col min="4088" max="4089" width="22.6640625" customWidth="1"/>
    <col min="4090" max="4090" width="33" bestFit="1" customWidth="1"/>
    <col min="4328" max="4328" width="15" customWidth="1"/>
    <col min="4329" max="4329" width="73" bestFit="1" customWidth="1"/>
    <col min="4330" max="4330" width="2.6640625" customWidth="1"/>
    <col min="4331" max="4331" width="23.6640625" bestFit="1" customWidth="1"/>
    <col min="4332" max="4332" width="22.6640625" customWidth="1"/>
    <col min="4333" max="4333" width="31.6640625" customWidth="1"/>
    <col min="4334" max="4336" width="22.6640625" customWidth="1"/>
    <col min="4337" max="4337" width="2.6640625" customWidth="1"/>
    <col min="4338" max="4338" width="22.33203125" bestFit="1" customWidth="1"/>
    <col min="4339" max="4339" width="22.6640625" bestFit="1" customWidth="1"/>
    <col min="4340" max="4341" width="22.6640625" customWidth="1"/>
    <col min="4342" max="4343" width="23.6640625" customWidth="1"/>
    <col min="4344" max="4345" width="22.6640625" customWidth="1"/>
    <col min="4346" max="4346" width="33" bestFit="1" customWidth="1"/>
    <col min="4584" max="4584" width="15" customWidth="1"/>
    <col min="4585" max="4585" width="73" bestFit="1" customWidth="1"/>
    <col min="4586" max="4586" width="2.6640625" customWidth="1"/>
    <col min="4587" max="4587" width="23.6640625" bestFit="1" customWidth="1"/>
    <col min="4588" max="4588" width="22.6640625" customWidth="1"/>
    <col min="4589" max="4589" width="31.6640625" customWidth="1"/>
    <col min="4590" max="4592" width="22.6640625" customWidth="1"/>
    <col min="4593" max="4593" width="2.6640625" customWidth="1"/>
    <col min="4594" max="4594" width="22.33203125" bestFit="1" customWidth="1"/>
    <col min="4595" max="4595" width="22.6640625" bestFit="1" customWidth="1"/>
    <col min="4596" max="4597" width="22.6640625" customWidth="1"/>
    <col min="4598" max="4599" width="23.6640625" customWidth="1"/>
    <col min="4600" max="4601" width="22.6640625" customWidth="1"/>
    <col min="4602" max="4602" width="33" bestFit="1" customWidth="1"/>
    <col min="4840" max="4840" width="15" customWidth="1"/>
    <col min="4841" max="4841" width="73" bestFit="1" customWidth="1"/>
    <col min="4842" max="4842" width="2.6640625" customWidth="1"/>
    <col min="4843" max="4843" width="23.6640625" bestFit="1" customWidth="1"/>
    <col min="4844" max="4844" width="22.6640625" customWidth="1"/>
    <col min="4845" max="4845" width="31.6640625" customWidth="1"/>
    <col min="4846" max="4848" width="22.6640625" customWidth="1"/>
    <col min="4849" max="4849" width="2.6640625" customWidth="1"/>
    <col min="4850" max="4850" width="22.33203125" bestFit="1" customWidth="1"/>
    <col min="4851" max="4851" width="22.6640625" bestFit="1" customWidth="1"/>
    <col min="4852" max="4853" width="22.6640625" customWidth="1"/>
    <col min="4854" max="4855" width="23.6640625" customWidth="1"/>
    <col min="4856" max="4857" width="22.6640625" customWidth="1"/>
    <col min="4858" max="4858" width="33" bestFit="1" customWidth="1"/>
    <col min="5096" max="5096" width="15" customWidth="1"/>
    <col min="5097" max="5097" width="73" bestFit="1" customWidth="1"/>
    <col min="5098" max="5098" width="2.6640625" customWidth="1"/>
    <col min="5099" max="5099" width="23.6640625" bestFit="1" customWidth="1"/>
    <col min="5100" max="5100" width="22.6640625" customWidth="1"/>
    <col min="5101" max="5101" width="31.6640625" customWidth="1"/>
    <col min="5102" max="5104" width="22.6640625" customWidth="1"/>
    <col min="5105" max="5105" width="2.6640625" customWidth="1"/>
    <col min="5106" max="5106" width="22.33203125" bestFit="1" customWidth="1"/>
    <col min="5107" max="5107" width="22.6640625" bestFit="1" customWidth="1"/>
    <col min="5108" max="5109" width="22.6640625" customWidth="1"/>
    <col min="5110" max="5111" width="23.6640625" customWidth="1"/>
    <col min="5112" max="5113" width="22.6640625" customWidth="1"/>
    <col min="5114" max="5114" width="33" bestFit="1" customWidth="1"/>
    <col min="5352" max="5352" width="15" customWidth="1"/>
    <col min="5353" max="5353" width="73" bestFit="1" customWidth="1"/>
    <col min="5354" max="5354" width="2.6640625" customWidth="1"/>
    <col min="5355" max="5355" width="23.6640625" bestFit="1" customWidth="1"/>
    <col min="5356" max="5356" width="22.6640625" customWidth="1"/>
    <col min="5357" max="5357" width="31.6640625" customWidth="1"/>
    <col min="5358" max="5360" width="22.6640625" customWidth="1"/>
    <col min="5361" max="5361" width="2.6640625" customWidth="1"/>
    <col min="5362" max="5362" width="22.33203125" bestFit="1" customWidth="1"/>
    <col min="5363" max="5363" width="22.6640625" bestFit="1" customWidth="1"/>
    <col min="5364" max="5365" width="22.6640625" customWidth="1"/>
    <col min="5366" max="5367" width="23.6640625" customWidth="1"/>
    <col min="5368" max="5369" width="22.6640625" customWidth="1"/>
    <col min="5370" max="5370" width="33" bestFit="1" customWidth="1"/>
    <col min="5608" max="5608" width="15" customWidth="1"/>
    <col min="5609" max="5609" width="73" bestFit="1" customWidth="1"/>
    <col min="5610" max="5610" width="2.6640625" customWidth="1"/>
    <col min="5611" max="5611" width="23.6640625" bestFit="1" customWidth="1"/>
    <col min="5612" max="5612" width="22.6640625" customWidth="1"/>
    <col min="5613" max="5613" width="31.6640625" customWidth="1"/>
    <col min="5614" max="5616" width="22.6640625" customWidth="1"/>
    <col min="5617" max="5617" width="2.6640625" customWidth="1"/>
    <col min="5618" max="5618" width="22.33203125" bestFit="1" customWidth="1"/>
    <col min="5619" max="5619" width="22.6640625" bestFit="1" customWidth="1"/>
    <col min="5620" max="5621" width="22.6640625" customWidth="1"/>
    <col min="5622" max="5623" width="23.6640625" customWidth="1"/>
    <col min="5624" max="5625" width="22.6640625" customWidth="1"/>
    <col min="5626" max="5626" width="33" bestFit="1" customWidth="1"/>
    <col min="5864" max="5864" width="15" customWidth="1"/>
    <col min="5865" max="5865" width="73" bestFit="1" customWidth="1"/>
    <col min="5866" max="5866" width="2.6640625" customWidth="1"/>
    <col min="5867" max="5867" width="23.6640625" bestFit="1" customWidth="1"/>
    <col min="5868" max="5868" width="22.6640625" customWidth="1"/>
    <col min="5869" max="5869" width="31.6640625" customWidth="1"/>
    <col min="5870" max="5872" width="22.6640625" customWidth="1"/>
    <col min="5873" max="5873" width="2.6640625" customWidth="1"/>
    <col min="5874" max="5874" width="22.33203125" bestFit="1" customWidth="1"/>
    <col min="5875" max="5875" width="22.6640625" bestFit="1" customWidth="1"/>
    <col min="5876" max="5877" width="22.6640625" customWidth="1"/>
    <col min="5878" max="5879" width="23.6640625" customWidth="1"/>
    <col min="5880" max="5881" width="22.6640625" customWidth="1"/>
    <col min="5882" max="5882" width="33" bestFit="1" customWidth="1"/>
    <col min="6120" max="6120" width="15" customWidth="1"/>
    <col min="6121" max="6121" width="73" bestFit="1" customWidth="1"/>
    <col min="6122" max="6122" width="2.6640625" customWidth="1"/>
    <col min="6123" max="6123" width="23.6640625" bestFit="1" customWidth="1"/>
    <col min="6124" max="6124" width="22.6640625" customWidth="1"/>
    <col min="6125" max="6125" width="31.6640625" customWidth="1"/>
    <col min="6126" max="6128" width="22.6640625" customWidth="1"/>
    <col min="6129" max="6129" width="2.6640625" customWidth="1"/>
    <col min="6130" max="6130" width="22.33203125" bestFit="1" customWidth="1"/>
    <col min="6131" max="6131" width="22.6640625" bestFit="1" customWidth="1"/>
    <col min="6132" max="6133" width="22.6640625" customWidth="1"/>
    <col min="6134" max="6135" width="23.6640625" customWidth="1"/>
    <col min="6136" max="6137" width="22.6640625" customWidth="1"/>
    <col min="6138" max="6138" width="33" bestFit="1" customWidth="1"/>
    <col min="6376" max="6376" width="15" customWidth="1"/>
    <col min="6377" max="6377" width="73" bestFit="1" customWidth="1"/>
    <col min="6378" max="6378" width="2.6640625" customWidth="1"/>
    <col min="6379" max="6379" width="23.6640625" bestFit="1" customWidth="1"/>
    <col min="6380" max="6380" width="22.6640625" customWidth="1"/>
    <col min="6381" max="6381" width="31.6640625" customWidth="1"/>
    <col min="6382" max="6384" width="22.6640625" customWidth="1"/>
    <col min="6385" max="6385" width="2.6640625" customWidth="1"/>
    <col min="6386" max="6386" width="22.33203125" bestFit="1" customWidth="1"/>
    <col min="6387" max="6387" width="22.6640625" bestFit="1" customWidth="1"/>
    <col min="6388" max="6389" width="22.6640625" customWidth="1"/>
    <col min="6390" max="6391" width="23.6640625" customWidth="1"/>
    <col min="6392" max="6393" width="22.6640625" customWidth="1"/>
    <col min="6394" max="6394" width="33" bestFit="1" customWidth="1"/>
    <col min="6632" max="6632" width="15" customWidth="1"/>
    <col min="6633" max="6633" width="73" bestFit="1" customWidth="1"/>
    <col min="6634" max="6634" width="2.6640625" customWidth="1"/>
    <col min="6635" max="6635" width="23.6640625" bestFit="1" customWidth="1"/>
    <col min="6636" max="6636" width="22.6640625" customWidth="1"/>
    <col min="6637" max="6637" width="31.6640625" customWidth="1"/>
    <col min="6638" max="6640" width="22.6640625" customWidth="1"/>
    <col min="6641" max="6641" width="2.6640625" customWidth="1"/>
    <col min="6642" max="6642" width="22.33203125" bestFit="1" customWidth="1"/>
    <col min="6643" max="6643" width="22.6640625" bestFit="1" customWidth="1"/>
    <col min="6644" max="6645" width="22.6640625" customWidth="1"/>
    <col min="6646" max="6647" width="23.6640625" customWidth="1"/>
    <col min="6648" max="6649" width="22.6640625" customWidth="1"/>
    <col min="6650" max="6650" width="33" bestFit="1" customWidth="1"/>
    <col min="6888" max="6888" width="15" customWidth="1"/>
    <col min="6889" max="6889" width="73" bestFit="1" customWidth="1"/>
    <col min="6890" max="6890" width="2.6640625" customWidth="1"/>
    <col min="6891" max="6891" width="23.6640625" bestFit="1" customWidth="1"/>
    <col min="6892" max="6892" width="22.6640625" customWidth="1"/>
    <col min="6893" max="6893" width="31.6640625" customWidth="1"/>
    <col min="6894" max="6896" width="22.6640625" customWidth="1"/>
    <col min="6897" max="6897" width="2.6640625" customWidth="1"/>
    <col min="6898" max="6898" width="22.33203125" bestFit="1" customWidth="1"/>
    <col min="6899" max="6899" width="22.6640625" bestFit="1" customWidth="1"/>
    <col min="6900" max="6901" width="22.6640625" customWidth="1"/>
    <col min="6902" max="6903" width="23.6640625" customWidth="1"/>
    <col min="6904" max="6905" width="22.6640625" customWidth="1"/>
    <col min="6906" max="6906" width="33" bestFit="1" customWidth="1"/>
    <col min="7144" max="7144" width="15" customWidth="1"/>
    <col min="7145" max="7145" width="73" bestFit="1" customWidth="1"/>
    <col min="7146" max="7146" width="2.6640625" customWidth="1"/>
    <col min="7147" max="7147" width="23.6640625" bestFit="1" customWidth="1"/>
    <col min="7148" max="7148" width="22.6640625" customWidth="1"/>
    <col min="7149" max="7149" width="31.6640625" customWidth="1"/>
    <col min="7150" max="7152" width="22.6640625" customWidth="1"/>
    <col min="7153" max="7153" width="2.6640625" customWidth="1"/>
    <col min="7154" max="7154" width="22.33203125" bestFit="1" customWidth="1"/>
    <col min="7155" max="7155" width="22.6640625" bestFit="1" customWidth="1"/>
    <col min="7156" max="7157" width="22.6640625" customWidth="1"/>
    <col min="7158" max="7159" width="23.6640625" customWidth="1"/>
    <col min="7160" max="7161" width="22.6640625" customWidth="1"/>
    <col min="7162" max="7162" width="33" bestFit="1" customWidth="1"/>
    <col min="7400" max="7400" width="15" customWidth="1"/>
    <col min="7401" max="7401" width="73" bestFit="1" customWidth="1"/>
    <col min="7402" max="7402" width="2.6640625" customWidth="1"/>
    <col min="7403" max="7403" width="23.6640625" bestFit="1" customWidth="1"/>
    <col min="7404" max="7404" width="22.6640625" customWidth="1"/>
    <col min="7405" max="7405" width="31.6640625" customWidth="1"/>
    <col min="7406" max="7408" width="22.6640625" customWidth="1"/>
    <col min="7409" max="7409" width="2.6640625" customWidth="1"/>
    <col min="7410" max="7410" width="22.33203125" bestFit="1" customWidth="1"/>
    <col min="7411" max="7411" width="22.6640625" bestFit="1" customWidth="1"/>
    <col min="7412" max="7413" width="22.6640625" customWidth="1"/>
    <col min="7414" max="7415" width="23.6640625" customWidth="1"/>
    <col min="7416" max="7417" width="22.6640625" customWidth="1"/>
    <col min="7418" max="7418" width="33" bestFit="1" customWidth="1"/>
    <col min="7656" max="7656" width="15" customWidth="1"/>
    <col min="7657" max="7657" width="73" bestFit="1" customWidth="1"/>
    <col min="7658" max="7658" width="2.6640625" customWidth="1"/>
    <col min="7659" max="7659" width="23.6640625" bestFit="1" customWidth="1"/>
    <col min="7660" max="7660" width="22.6640625" customWidth="1"/>
    <col min="7661" max="7661" width="31.6640625" customWidth="1"/>
    <col min="7662" max="7664" width="22.6640625" customWidth="1"/>
    <col min="7665" max="7665" width="2.6640625" customWidth="1"/>
    <col min="7666" max="7666" width="22.33203125" bestFit="1" customWidth="1"/>
    <col min="7667" max="7667" width="22.6640625" bestFit="1" customWidth="1"/>
    <col min="7668" max="7669" width="22.6640625" customWidth="1"/>
    <col min="7670" max="7671" width="23.6640625" customWidth="1"/>
    <col min="7672" max="7673" width="22.6640625" customWidth="1"/>
    <col min="7674" max="7674" width="33" bestFit="1" customWidth="1"/>
    <col min="7912" max="7912" width="15" customWidth="1"/>
    <col min="7913" max="7913" width="73" bestFit="1" customWidth="1"/>
    <col min="7914" max="7914" width="2.6640625" customWidth="1"/>
    <col min="7915" max="7915" width="23.6640625" bestFit="1" customWidth="1"/>
    <col min="7916" max="7916" width="22.6640625" customWidth="1"/>
    <col min="7917" max="7917" width="31.6640625" customWidth="1"/>
    <col min="7918" max="7920" width="22.6640625" customWidth="1"/>
    <col min="7921" max="7921" width="2.6640625" customWidth="1"/>
    <col min="7922" max="7922" width="22.33203125" bestFit="1" customWidth="1"/>
    <col min="7923" max="7923" width="22.6640625" bestFit="1" customWidth="1"/>
    <col min="7924" max="7925" width="22.6640625" customWidth="1"/>
    <col min="7926" max="7927" width="23.6640625" customWidth="1"/>
    <col min="7928" max="7929" width="22.6640625" customWidth="1"/>
    <col min="7930" max="7930" width="33" bestFit="1" customWidth="1"/>
    <col min="8168" max="8168" width="15" customWidth="1"/>
    <col min="8169" max="8169" width="73" bestFit="1" customWidth="1"/>
    <col min="8170" max="8170" width="2.6640625" customWidth="1"/>
    <col min="8171" max="8171" width="23.6640625" bestFit="1" customWidth="1"/>
    <col min="8172" max="8172" width="22.6640625" customWidth="1"/>
    <col min="8173" max="8173" width="31.6640625" customWidth="1"/>
    <col min="8174" max="8176" width="22.6640625" customWidth="1"/>
    <col min="8177" max="8177" width="2.6640625" customWidth="1"/>
    <col min="8178" max="8178" width="22.33203125" bestFit="1" customWidth="1"/>
    <col min="8179" max="8179" width="22.6640625" bestFit="1" customWidth="1"/>
    <col min="8180" max="8181" width="22.6640625" customWidth="1"/>
    <col min="8182" max="8183" width="23.6640625" customWidth="1"/>
    <col min="8184" max="8185" width="22.6640625" customWidth="1"/>
    <col min="8186" max="8186" width="33" bestFit="1" customWidth="1"/>
    <col min="8424" max="8424" width="15" customWidth="1"/>
    <col min="8425" max="8425" width="73" bestFit="1" customWidth="1"/>
    <col min="8426" max="8426" width="2.6640625" customWidth="1"/>
    <col min="8427" max="8427" width="23.6640625" bestFit="1" customWidth="1"/>
    <col min="8428" max="8428" width="22.6640625" customWidth="1"/>
    <col min="8429" max="8429" width="31.6640625" customWidth="1"/>
    <col min="8430" max="8432" width="22.6640625" customWidth="1"/>
    <col min="8433" max="8433" width="2.6640625" customWidth="1"/>
    <col min="8434" max="8434" width="22.33203125" bestFit="1" customWidth="1"/>
    <col min="8435" max="8435" width="22.6640625" bestFit="1" customWidth="1"/>
    <col min="8436" max="8437" width="22.6640625" customWidth="1"/>
    <col min="8438" max="8439" width="23.6640625" customWidth="1"/>
    <col min="8440" max="8441" width="22.6640625" customWidth="1"/>
    <col min="8442" max="8442" width="33" bestFit="1" customWidth="1"/>
    <col min="8680" max="8680" width="15" customWidth="1"/>
    <col min="8681" max="8681" width="73" bestFit="1" customWidth="1"/>
    <col min="8682" max="8682" width="2.6640625" customWidth="1"/>
    <col min="8683" max="8683" width="23.6640625" bestFit="1" customWidth="1"/>
    <col min="8684" max="8684" width="22.6640625" customWidth="1"/>
    <col min="8685" max="8685" width="31.6640625" customWidth="1"/>
    <col min="8686" max="8688" width="22.6640625" customWidth="1"/>
    <col min="8689" max="8689" width="2.6640625" customWidth="1"/>
    <col min="8690" max="8690" width="22.33203125" bestFit="1" customWidth="1"/>
    <col min="8691" max="8691" width="22.6640625" bestFit="1" customWidth="1"/>
    <col min="8692" max="8693" width="22.6640625" customWidth="1"/>
    <col min="8694" max="8695" width="23.6640625" customWidth="1"/>
    <col min="8696" max="8697" width="22.6640625" customWidth="1"/>
    <col min="8698" max="8698" width="33" bestFit="1" customWidth="1"/>
    <col min="8936" max="8936" width="15" customWidth="1"/>
    <col min="8937" max="8937" width="73" bestFit="1" customWidth="1"/>
    <col min="8938" max="8938" width="2.6640625" customWidth="1"/>
    <col min="8939" max="8939" width="23.6640625" bestFit="1" customWidth="1"/>
    <col min="8940" max="8940" width="22.6640625" customWidth="1"/>
    <col min="8941" max="8941" width="31.6640625" customWidth="1"/>
    <col min="8942" max="8944" width="22.6640625" customWidth="1"/>
    <col min="8945" max="8945" width="2.6640625" customWidth="1"/>
    <col min="8946" max="8946" width="22.33203125" bestFit="1" customWidth="1"/>
    <col min="8947" max="8947" width="22.6640625" bestFit="1" customWidth="1"/>
    <col min="8948" max="8949" width="22.6640625" customWidth="1"/>
    <col min="8950" max="8951" width="23.6640625" customWidth="1"/>
    <col min="8952" max="8953" width="22.6640625" customWidth="1"/>
    <col min="8954" max="8954" width="33" bestFit="1" customWidth="1"/>
    <col min="9192" max="9192" width="15" customWidth="1"/>
    <col min="9193" max="9193" width="73" bestFit="1" customWidth="1"/>
    <col min="9194" max="9194" width="2.6640625" customWidth="1"/>
    <col min="9195" max="9195" width="23.6640625" bestFit="1" customWidth="1"/>
    <col min="9196" max="9196" width="22.6640625" customWidth="1"/>
    <col min="9197" max="9197" width="31.6640625" customWidth="1"/>
    <col min="9198" max="9200" width="22.6640625" customWidth="1"/>
    <col min="9201" max="9201" width="2.6640625" customWidth="1"/>
    <col min="9202" max="9202" width="22.33203125" bestFit="1" customWidth="1"/>
    <col min="9203" max="9203" width="22.6640625" bestFit="1" customWidth="1"/>
    <col min="9204" max="9205" width="22.6640625" customWidth="1"/>
    <col min="9206" max="9207" width="23.6640625" customWidth="1"/>
    <col min="9208" max="9209" width="22.6640625" customWidth="1"/>
    <col min="9210" max="9210" width="33" bestFit="1" customWidth="1"/>
    <col min="9448" max="9448" width="15" customWidth="1"/>
    <col min="9449" max="9449" width="73" bestFit="1" customWidth="1"/>
    <col min="9450" max="9450" width="2.6640625" customWidth="1"/>
    <col min="9451" max="9451" width="23.6640625" bestFit="1" customWidth="1"/>
    <col min="9452" max="9452" width="22.6640625" customWidth="1"/>
    <col min="9453" max="9453" width="31.6640625" customWidth="1"/>
    <col min="9454" max="9456" width="22.6640625" customWidth="1"/>
    <col min="9457" max="9457" width="2.6640625" customWidth="1"/>
    <col min="9458" max="9458" width="22.33203125" bestFit="1" customWidth="1"/>
    <col min="9459" max="9459" width="22.6640625" bestFit="1" customWidth="1"/>
    <col min="9460" max="9461" width="22.6640625" customWidth="1"/>
    <col min="9462" max="9463" width="23.6640625" customWidth="1"/>
    <col min="9464" max="9465" width="22.6640625" customWidth="1"/>
    <col min="9466" max="9466" width="33" bestFit="1" customWidth="1"/>
    <col min="9704" max="9704" width="15" customWidth="1"/>
    <col min="9705" max="9705" width="73" bestFit="1" customWidth="1"/>
    <col min="9706" max="9706" width="2.6640625" customWidth="1"/>
    <col min="9707" max="9707" width="23.6640625" bestFit="1" customWidth="1"/>
    <col min="9708" max="9708" width="22.6640625" customWidth="1"/>
    <col min="9709" max="9709" width="31.6640625" customWidth="1"/>
    <col min="9710" max="9712" width="22.6640625" customWidth="1"/>
    <col min="9713" max="9713" width="2.6640625" customWidth="1"/>
    <col min="9714" max="9714" width="22.33203125" bestFit="1" customWidth="1"/>
    <col min="9715" max="9715" width="22.6640625" bestFit="1" customWidth="1"/>
    <col min="9716" max="9717" width="22.6640625" customWidth="1"/>
    <col min="9718" max="9719" width="23.6640625" customWidth="1"/>
    <col min="9720" max="9721" width="22.6640625" customWidth="1"/>
    <col min="9722" max="9722" width="33" bestFit="1" customWidth="1"/>
    <col min="9960" max="9960" width="15" customWidth="1"/>
    <col min="9961" max="9961" width="73" bestFit="1" customWidth="1"/>
    <col min="9962" max="9962" width="2.6640625" customWidth="1"/>
    <col min="9963" max="9963" width="23.6640625" bestFit="1" customWidth="1"/>
    <col min="9964" max="9964" width="22.6640625" customWidth="1"/>
    <col min="9965" max="9965" width="31.6640625" customWidth="1"/>
    <col min="9966" max="9968" width="22.6640625" customWidth="1"/>
    <col min="9969" max="9969" width="2.6640625" customWidth="1"/>
    <col min="9970" max="9970" width="22.33203125" bestFit="1" customWidth="1"/>
    <col min="9971" max="9971" width="22.6640625" bestFit="1" customWidth="1"/>
    <col min="9972" max="9973" width="22.6640625" customWidth="1"/>
    <col min="9974" max="9975" width="23.6640625" customWidth="1"/>
    <col min="9976" max="9977" width="22.6640625" customWidth="1"/>
    <col min="9978" max="9978" width="33" bestFit="1" customWidth="1"/>
    <col min="10216" max="10216" width="15" customWidth="1"/>
    <col min="10217" max="10217" width="73" bestFit="1" customWidth="1"/>
    <col min="10218" max="10218" width="2.6640625" customWidth="1"/>
    <col min="10219" max="10219" width="23.6640625" bestFit="1" customWidth="1"/>
    <col min="10220" max="10220" width="22.6640625" customWidth="1"/>
    <col min="10221" max="10221" width="31.6640625" customWidth="1"/>
    <col min="10222" max="10224" width="22.6640625" customWidth="1"/>
    <col min="10225" max="10225" width="2.6640625" customWidth="1"/>
    <col min="10226" max="10226" width="22.33203125" bestFit="1" customWidth="1"/>
    <col min="10227" max="10227" width="22.6640625" bestFit="1" customWidth="1"/>
    <col min="10228" max="10229" width="22.6640625" customWidth="1"/>
    <col min="10230" max="10231" width="23.6640625" customWidth="1"/>
    <col min="10232" max="10233" width="22.6640625" customWidth="1"/>
    <col min="10234" max="10234" width="33" bestFit="1" customWidth="1"/>
    <col min="10472" max="10472" width="15" customWidth="1"/>
    <col min="10473" max="10473" width="73" bestFit="1" customWidth="1"/>
    <col min="10474" max="10474" width="2.6640625" customWidth="1"/>
    <col min="10475" max="10475" width="23.6640625" bestFit="1" customWidth="1"/>
    <col min="10476" max="10476" width="22.6640625" customWidth="1"/>
    <col min="10477" max="10477" width="31.6640625" customWidth="1"/>
    <col min="10478" max="10480" width="22.6640625" customWidth="1"/>
    <col min="10481" max="10481" width="2.6640625" customWidth="1"/>
    <col min="10482" max="10482" width="22.33203125" bestFit="1" customWidth="1"/>
    <col min="10483" max="10483" width="22.6640625" bestFit="1" customWidth="1"/>
    <col min="10484" max="10485" width="22.6640625" customWidth="1"/>
    <col min="10486" max="10487" width="23.6640625" customWidth="1"/>
    <col min="10488" max="10489" width="22.6640625" customWidth="1"/>
    <col min="10490" max="10490" width="33" bestFit="1" customWidth="1"/>
    <col min="10728" max="10728" width="15" customWidth="1"/>
    <col min="10729" max="10729" width="73" bestFit="1" customWidth="1"/>
    <col min="10730" max="10730" width="2.6640625" customWidth="1"/>
    <col min="10731" max="10731" width="23.6640625" bestFit="1" customWidth="1"/>
    <col min="10732" max="10732" width="22.6640625" customWidth="1"/>
    <col min="10733" max="10733" width="31.6640625" customWidth="1"/>
    <col min="10734" max="10736" width="22.6640625" customWidth="1"/>
    <col min="10737" max="10737" width="2.6640625" customWidth="1"/>
    <col min="10738" max="10738" width="22.33203125" bestFit="1" customWidth="1"/>
    <col min="10739" max="10739" width="22.6640625" bestFit="1" customWidth="1"/>
    <col min="10740" max="10741" width="22.6640625" customWidth="1"/>
    <col min="10742" max="10743" width="23.6640625" customWidth="1"/>
    <col min="10744" max="10745" width="22.6640625" customWidth="1"/>
    <col min="10746" max="10746" width="33" bestFit="1" customWidth="1"/>
    <col min="10984" max="10984" width="15" customWidth="1"/>
    <col min="10985" max="10985" width="73" bestFit="1" customWidth="1"/>
    <col min="10986" max="10986" width="2.6640625" customWidth="1"/>
    <col min="10987" max="10987" width="23.6640625" bestFit="1" customWidth="1"/>
    <col min="10988" max="10988" width="22.6640625" customWidth="1"/>
    <col min="10989" max="10989" width="31.6640625" customWidth="1"/>
    <col min="10990" max="10992" width="22.6640625" customWidth="1"/>
    <col min="10993" max="10993" width="2.6640625" customWidth="1"/>
    <col min="10994" max="10994" width="22.33203125" bestFit="1" customWidth="1"/>
    <col min="10995" max="10995" width="22.6640625" bestFit="1" customWidth="1"/>
    <col min="10996" max="10997" width="22.6640625" customWidth="1"/>
    <col min="10998" max="10999" width="23.6640625" customWidth="1"/>
    <col min="11000" max="11001" width="22.6640625" customWidth="1"/>
    <col min="11002" max="11002" width="33" bestFit="1" customWidth="1"/>
    <col min="11240" max="11240" width="15" customWidth="1"/>
    <col min="11241" max="11241" width="73" bestFit="1" customWidth="1"/>
    <col min="11242" max="11242" width="2.6640625" customWidth="1"/>
    <col min="11243" max="11243" width="23.6640625" bestFit="1" customWidth="1"/>
    <col min="11244" max="11244" width="22.6640625" customWidth="1"/>
    <col min="11245" max="11245" width="31.6640625" customWidth="1"/>
    <col min="11246" max="11248" width="22.6640625" customWidth="1"/>
    <col min="11249" max="11249" width="2.6640625" customWidth="1"/>
    <col min="11250" max="11250" width="22.33203125" bestFit="1" customWidth="1"/>
    <col min="11251" max="11251" width="22.6640625" bestFit="1" customWidth="1"/>
    <col min="11252" max="11253" width="22.6640625" customWidth="1"/>
    <col min="11254" max="11255" width="23.6640625" customWidth="1"/>
    <col min="11256" max="11257" width="22.6640625" customWidth="1"/>
    <col min="11258" max="11258" width="33" bestFit="1" customWidth="1"/>
    <col min="11496" max="11496" width="15" customWidth="1"/>
    <col min="11497" max="11497" width="73" bestFit="1" customWidth="1"/>
    <col min="11498" max="11498" width="2.6640625" customWidth="1"/>
    <col min="11499" max="11499" width="23.6640625" bestFit="1" customWidth="1"/>
    <col min="11500" max="11500" width="22.6640625" customWidth="1"/>
    <col min="11501" max="11501" width="31.6640625" customWidth="1"/>
    <col min="11502" max="11504" width="22.6640625" customWidth="1"/>
    <col min="11505" max="11505" width="2.6640625" customWidth="1"/>
    <col min="11506" max="11506" width="22.33203125" bestFit="1" customWidth="1"/>
    <col min="11507" max="11507" width="22.6640625" bestFit="1" customWidth="1"/>
    <col min="11508" max="11509" width="22.6640625" customWidth="1"/>
    <col min="11510" max="11511" width="23.6640625" customWidth="1"/>
    <col min="11512" max="11513" width="22.6640625" customWidth="1"/>
    <col min="11514" max="11514" width="33" bestFit="1" customWidth="1"/>
    <col min="11752" max="11752" width="15" customWidth="1"/>
    <col min="11753" max="11753" width="73" bestFit="1" customWidth="1"/>
    <col min="11754" max="11754" width="2.6640625" customWidth="1"/>
    <col min="11755" max="11755" width="23.6640625" bestFit="1" customWidth="1"/>
    <col min="11756" max="11756" width="22.6640625" customWidth="1"/>
    <col min="11757" max="11757" width="31.6640625" customWidth="1"/>
    <col min="11758" max="11760" width="22.6640625" customWidth="1"/>
    <col min="11761" max="11761" width="2.6640625" customWidth="1"/>
    <col min="11762" max="11762" width="22.33203125" bestFit="1" customWidth="1"/>
    <col min="11763" max="11763" width="22.6640625" bestFit="1" customWidth="1"/>
    <col min="11764" max="11765" width="22.6640625" customWidth="1"/>
    <col min="11766" max="11767" width="23.6640625" customWidth="1"/>
    <col min="11768" max="11769" width="22.6640625" customWidth="1"/>
    <col min="11770" max="11770" width="33" bestFit="1" customWidth="1"/>
    <col min="12008" max="12008" width="15" customWidth="1"/>
    <col min="12009" max="12009" width="73" bestFit="1" customWidth="1"/>
    <col min="12010" max="12010" width="2.6640625" customWidth="1"/>
    <col min="12011" max="12011" width="23.6640625" bestFit="1" customWidth="1"/>
    <col min="12012" max="12012" width="22.6640625" customWidth="1"/>
    <col min="12013" max="12013" width="31.6640625" customWidth="1"/>
    <col min="12014" max="12016" width="22.6640625" customWidth="1"/>
    <col min="12017" max="12017" width="2.6640625" customWidth="1"/>
    <col min="12018" max="12018" width="22.33203125" bestFit="1" customWidth="1"/>
    <col min="12019" max="12019" width="22.6640625" bestFit="1" customWidth="1"/>
    <col min="12020" max="12021" width="22.6640625" customWidth="1"/>
    <col min="12022" max="12023" width="23.6640625" customWidth="1"/>
    <col min="12024" max="12025" width="22.6640625" customWidth="1"/>
    <col min="12026" max="12026" width="33" bestFit="1" customWidth="1"/>
    <col min="12264" max="12264" width="15" customWidth="1"/>
    <col min="12265" max="12265" width="73" bestFit="1" customWidth="1"/>
    <col min="12266" max="12266" width="2.6640625" customWidth="1"/>
    <col min="12267" max="12267" width="23.6640625" bestFit="1" customWidth="1"/>
    <col min="12268" max="12268" width="22.6640625" customWidth="1"/>
    <col min="12269" max="12269" width="31.6640625" customWidth="1"/>
    <col min="12270" max="12272" width="22.6640625" customWidth="1"/>
    <col min="12273" max="12273" width="2.6640625" customWidth="1"/>
    <col min="12274" max="12274" width="22.33203125" bestFit="1" customWidth="1"/>
    <col min="12275" max="12275" width="22.6640625" bestFit="1" customWidth="1"/>
    <col min="12276" max="12277" width="22.6640625" customWidth="1"/>
    <col min="12278" max="12279" width="23.6640625" customWidth="1"/>
    <col min="12280" max="12281" width="22.6640625" customWidth="1"/>
    <col min="12282" max="12282" width="33" bestFit="1" customWidth="1"/>
    <col min="12520" max="12520" width="15" customWidth="1"/>
    <col min="12521" max="12521" width="73" bestFit="1" customWidth="1"/>
    <col min="12522" max="12522" width="2.6640625" customWidth="1"/>
    <col min="12523" max="12523" width="23.6640625" bestFit="1" customWidth="1"/>
    <col min="12524" max="12524" width="22.6640625" customWidth="1"/>
    <col min="12525" max="12525" width="31.6640625" customWidth="1"/>
    <col min="12526" max="12528" width="22.6640625" customWidth="1"/>
    <col min="12529" max="12529" width="2.6640625" customWidth="1"/>
    <col min="12530" max="12530" width="22.33203125" bestFit="1" customWidth="1"/>
    <col min="12531" max="12531" width="22.6640625" bestFit="1" customWidth="1"/>
    <col min="12532" max="12533" width="22.6640625" customWidth="1"/>
    <col min="12534" max="12535" width="23.6640625" customWidth="1"/>
    <col min="12536" max="12537" width="22.6640625" customWidth="1"/>
    <col min="12538" max="12538" width="33" bestFit="1" customWidth="1"/>
    <col min="12776" max="12776" width="15" customWidth="1"/>
    <col min="12777" max="12777" width="73" bestFit="1" customWidth="1"/>
    <col min="12778" max="12778" width="2.6640625" customWidth="1"/>
    <col min="12779" max="12779" width="23.6640625" bestFit="1" customWidth="1"/>
    <col min="12780" max="12780" width="22.6640625" customWidth="1"/>
    <col min="12781" max="12781" width="31.6640625" customWidth="1"/>
    <col min="12782" max="12784" width="22.6640625" customWidth="1"/>
    <col min="12785" max="12785" width="2.6640625" customWidth="1"/>
    <col min="12786" max="12786" width="22.33203125" bestFit="1" customWidth="1"/>
    <col min="12787" max="12787" width="22.6640625" bestFit="1" customWidth="1"/>
    <col min="12788" max="12789" width="22.6640625" customWidth="1"/>
    <col min="12790" max="12791" width="23.6640625" customWidth="1"/>
    <col min="12792" max="12793" width="22.6640625" customWidth="1"/>
    <col min="12794" max="12794" width="33" bestFit="1" customWidth="1"/>
    <col min="13032" max="13032" width="15" customWidth="1"/>
    <col min="13033" max="13033" width="73" bestFit="1" customWidth="1"/>
    <col min="13034" max="13034" width="2.6640625" customWidth="1"/>
    <col min="13035" max="13035" width="23.6640625" bestFit="1" customWidth="1"/>
    <col min="13036" max="13036" width="22.6640625" customWidth="1"/>
    <col min="13037" max="13037" width="31.6640625" customWidth="1"/>
    <col min="13038" max="13040" width="22.6640625" customWidth="1"/>
    <col min="13041" max="13041" width="2.6640625" customWidth="1"/>
    <col min="13042" max="13042" width="22.33203125" bestFit="1" customWidth="1"/>
    <col min="13043" max="13043" width="22.6640625" bestFit="1" customWidth="1"/>
    <col min="13044" max="13045" width="22.6640625" customWidth="1"/>
    <col min="13046" max="13047" width="23.6640625" customWidth="1"/>
    <col min="13048" max="13049" width="22.6640625" customWidth="1"/>
    <col min="13050" max="13050" width="33" bestFit="1" customWidth="1"/>
    <col min="13288" max="13288" width="15" customWidth="1"/>
    <col min="13289" max="13289" width="73" bestFit="1" customWidth="1"/>
    <col min="13290" max="13290" width="2.6640625" customWidth="1"/>
    <col min="13291" max="13291" width="23.6640625" bestFit="1" customWidth="1"/>
    <col min="13292" max="13292" width="22.6640625" customWidth="1"/>
    <col min="13293" max="13293" width="31.6640625" customWidth="1"/>
    <col min="13294" max="13296" width="22.6640625" customWidth="1"/>
    <col min="13297" max="13297" width="2.6640625" customWidth="1"/>
    <col min="13298" max="13298" width="22.33203125" bestFit="1" customWidth="1"/>
    <col min="13299" max="13299" width="22.6640625" bestFit="1" customWidth="1"/>
    <col min="13300" max="13301" width="22.6640625" customWidth="1"/>
    <col min="13302" max="13303" width="23.6640625" customWidth="1"/>
    <col min="13304" max="13305" width="22.6640625" customWidth="1"/>
    <col min="13306" max="13306" width="33" bestFit="1" customWidth="1"/>
    <col min="13544" max="13544" width="15" customWidth="1"/>
    <col min="13545" max="13545" width="73" bestFit="1" customWidth="1"/>
    <col min="13546" max="13546" width="2.6640625" customWidth="1"/>
    <col min="13547" max="13547" width="23.6640625" bestFit="1" customWidth="1"/>
    <col min="13548" max="13548" width="22.6640625" customWidth="1"/>
    <col min="13549" max="13549" width="31.6640625" customWidth="1"/>
    <col min="13550" max="13552" width="22.6640625" customWidth="1"/>
    <col min="13553" max="13553" width="2.6640625" customWidth="1"/>
    <col min="13554" max="13554" width="22.33203125" bestFit="1" customWidth="1"/>
    <col min="13555" max="13555" width="22.6640625" bestFit="1" customWidth="1"/>
    <col min="13556" max="13557" width="22.6640625" customWidth="1"/>
    <col min="13558" max="13559" width="23.6640625" customWidth="1"/>
    <col min="13560" max="13561" width="22.6640625" customWidth="1"/>
    <col min="13562" max="13562" width="33" bestFit="1" customWidth="1"/>
    <col min="13800" max="13800" width="15" customWidth="1"/>
    <col min="13801" max="13801" width="73" bestFit="1" customWidth="1"/>
    <col min="13802" max="13802" width="2.6640625" customWidth="1"/>
    <col min="13803" max="13803" width="23.6640625" bestFit="1" customWidth="1"/>
    <col min="13804" max="13804" width="22.6640625" customWidth="1"/>
    <col min="13805" max="13805" width="31.6640625" customWidth="1"/>
    <col min="13806" max="13808" width="22.6640625" customWidth="1"/>
    <col min="13809" max="13809" width="2.6640625" customWidth="1"/>
    <col min="13810" max="13810" width="22.33203125" bestFit="1" customWidth="1"/>
    <col min="13811" max="13811" width="22.6640625" bestFit="1" customWidth="1"/>
    <col min="13812" max="13813" width="22.6640625" customWidth="1"/>
    <col min="13814" max="13815" width="23.6640625" customWidth="1"/>
    <col min="13816" max="13817" width="22.6640625" customWidth="1"/>
    <col min="13818" max="13818" width="33" bestFit="1" customWidth="1"/>
    <col min="14056" max="14056" width="15" customWidth="1"/>
    <col min="14057" max="14057" width="73" bestFit="1" customWidth="1"/>
    <col min="14058" max="14058" width="2.6640625" customWidth="1"/>
    <col min="14059" max="14059" width="23.6640625" bestFit="1" customWidth="1"/>
    <col min="14060" max="14060" width="22.6640625" customWidth="1"/>
    <col min="14061" max="14061" width="31.6640625" customWidth="1"/>
    <col min="14062" max="14064" width="22.6640625" customWidth="1"/>
    <col min="14065" max="14065" width="2.6640625" customWidth="1"/>
    <col min="14066" max="14066" width="22.33203125" bestFit="1" customWidth="1"/>
    <col min="14067" max="14067" width="22.6640625" bestFit="1" customWidth="1"/>
    <col min="14068" max="14069" width="22.6640625" customWidth="1"/>
    <col min="14070" max="14071" width="23.6640625" customWidth="1"/>
    <col min="14072" max="14073" width="22.6640625" customWidth="1"/>
    <col min="14074" max="14074" width="33" bestFit="1" customWidth="1"/>
    <col min="14312" max="14312" width="15" customWidth="1"/>
    <col min="14313" max="14313" width="73" bestFit="1" customWidth="1"/>
    <col min="14314" max="14314" width="2.6640625" customWidth="1"/>
    <col min="14315" max="14315" width="23.6640625" bestFit="1" customWidth="1"/>
    <col min="14316" max="14316" width="22.6640625" customWidth="1"/>
    <col min="14317" max="14317" width="31.6640625" customWidth="1"/>
    <col min="14318" max="14320" width="22.6640625" customWidth="1"/>
    <col min="14321" max="14321" width="2.6640625" customWidth="1"/>
    <col min="14322" max="14322" width="22.33203125" bestFit="1" customWidth="1"/>
    <col min="14323" max="14323" width="22.6640625" bestFit="1" customWidth="1"/>
    <col min="14324" max="14325" width="22.6640625" customWidth="1"/>
    <col min="14326" max="14327" width="23.6640625" customWidth="1"/>
    <col min="14328" max="14329" width="22.6640625" customWidth="1"/>
    <col min="14330" max="14330" width="33" bestFit="1" customWidth="1"/>
    <col min="14568" max="14568" width="15" customWidth="1"/>
    <col min="14569" max="14569" width="73" bestFit="1" customWidth="1"/>
    <col min="14570" max="14570" width="2.6640625" customWidth="1"/>
    <col min="14571" max="14571" width="23.6640625" bestFit="1" customWidth="1"/>
    <col min="14572" max="14572" width="22.6640625" customWidth="1"/>
    <col min="14573" max="14573" width="31.6640625" customWidth="1"/>
    <col min="14574" max="14576" width="22.6640625" customWidth="1"/>
    <col min="14577" max="14577" width="2.6640625" customWidth="1"/>
    <col min="14578" max="14578" width="22.33203125" bestFit="1" customWidth="1"/>
    <col min="14579" max="14579" width="22.6640625" bestFit="1" customWidth="1"/>
    <col min="14580" max="14581" width="22.6640625" customWidth="1"/>
    <col min="14582" max="14583" width="23.6640625" customWidth="1"/>
    <col min="14584" max="14585" width="22.6640625" customWidth="1"/>
    <col min="14586" max="14586" width="33" bestFit="1" customWidth="1"/>
    <col min="14824" max="14824" width="15" customWidth="1"/>
    <col min="14825" max="14825" width="73" bestFit="1" customWidth="1"/>
    <col min="14826" max="14826" width="2.6640625" customWidth="1"/>
    <col min="14827" max="14827" width="23.6640625" bestFit="1" customWidth="1"/>
    <col min="14828" max="14828" width="22.6640625" customWidth="1"/>
    <col min="14829" max="14829" width="31.6640625" customWidth="1"/>
    <col min="14830" max="14832" width="22.6640625" customWidth="1"/>
    <col min="14833" max="14833" width="2.6640625" customWidth="1"/>
    <col min="14834" max="14834" width="22.33203125" bestFit="1" customWidth="1"/>
    <col min="14835" max="14835" width="22.6640625" bestFit="1" customWidth="1"/>
    <col min="14836" max="14837" width="22.6640625" customWidth="1"/>
    <col min="14838" max="14839" width="23.6640625" customWidth="1"/>
    <col min="14840" max="14841" width="22.6640625" customWidth="1"/>
    <col min="14842" max="14842" width="33" bestFit="1" customWidth="1"/>
    <col min="15080" max="15080" width="15" customWidth="1"/>
    <col min="15081" max="15081" width="73" bestFit="1" customWidth="1"/>
    <col min="15082" max="15082" width="2.6640625" customWidth="1"/>
    <col min="15083" max="15083" width="23.6640625" bestFit="1" customWidth="1"/>
    <col min="15084" max="15084" width="22.6640625" customWidth="1"/>
    <col min="15085" max="15085" width="31.6640625" customWidth="1"/>
    <col min="15086" max="15088" width="22.6640625" customWidth="1"/>
    <col min="15089" max="15089" width="2.6640625" customWidth="1"/>
    <col min="15090" max="15090" width="22.33203125" bestFit="1" customWidth="1"/>
    <col min="15091" max="15091" width="22.6640625" bestFit="1" customWidth="1"/>
    <col min="15092" max="15093" width="22.6640625" customWidth="1"/>
    <col min="15094" max="15095" width="23.6640625" customWidth="1"/>
    <col min="15096" max="15097" width="22.6640625" customWidth="1"/>
    <col min="15098" max="15098" width="33" bestFit="1" customWidth="1"/>
    <col min="15336" max="15336" width="15" customWidth="1"/>
    <col min="15337" max="15337" width="73" bestFit="1" customWidth="1"/>
    <col min="15338" max="15338" width="2.6640625" customWidth="1"/>
    <col min="15339" max="15339" width="23.6640625" bestFit="1" customWidth="1"/>
    <col min="15340" max="15340" width="22.6640625" customWidth="1"/>
    <col min="15341" max="15341" width="31.6640625" customWidth="1"/>
    <col min="15342" max="15344" width="22.6640625" customWidth="1"/>
    <col min="15345" max="15345" width="2.6640625" customWidth="1"/>
    <col min="15346" max="15346" width="22.33203125" bestFit="1" customWidth="1"/>
    <col min="15347" max="15347" width="22.6640625" bestFit="1" customWidth="1"/>
    <col min="15348" max="15349" width="22.6640625" customWidth="1"/>
    <col min="15350" max="15351" width="23.6640625" customWidth="1"/>
    <col min="15352" max="15353" width="22.6640625" customWidth="1"/>
    <col min="15354" max="15354" width="33" bestFit="1" customWidth="1"/>
    <col min="15592" max="15592" width="15" customWidth="1"/>
    <col min="15593" max="15593" width="73" bestFit="1" customWidth="1"/>
    <col min="15594" max="15594" width="2.6640625" customWidth="1"/>
    <col min="15595" max="15595" width="23.6640625" bestFit="1" customWidth="1"/>
    <col min="15596" max="15596" width="22.6640625" customWidth="1"/>
    <col min="15597" max="15597" width="31.6640625" customWidth="1"/>
    <col min="15598" max="15600" width="22.6640625" customWidth="1"/>
    <col min="15601" max="15601" width="2.6640625" customWidth="1"/>
    <col min="15602" max="15602" width="22.33203125" bestFit="1" customWidth="1"/>
    <col min="15603" max="15603" width="22.6640625" bestFit="1" customWidth="1"/>
    <col min="15604" max="15605" width="22.6640625" customWidth="1"/>
    <col min="15606" max="15607" width="23.6640625" customWidth="1"/>
    <col min="15608" max="15609" width="22.6640625" customWidth="1"/>
    <col min="15610" max="15610" width="33" bestFit="1" customWidth="1"/>
    <col min="15848" max="15848" width="15" customWidth="1"/>
    <col min="15849" max="15849" width="73" bestFit="1" customWidth="1"/>
    <col min="15850" max="15850" width="2.6640625" customWidth="1"/>
    <col min="15851" max="15851" width="23.6640625" bestFit="1" customWidth="1"/>
    <col min="15852" max="15852" width="22.6640625" customWidth="1"/>
    <col min="15853" max="15853" width="31.6640625" customWidth="1"/>
    <col min="15854" max="15856" width="22.6640625" customWidth="1"/>
    <col min="15857" max="15857" width="2.6640625" customWidth="1"/>
    <col min="15858" max="15858" width="22.33203125" bestFit="1" customWidth="1"/>
    <col min="15859" max="15859" width="22.6640625" bestFit="1" customWidth="1"/>
    <col min="15860" max="15861" width="22.6640625" customWidth="1"/>
    <col min="15862" max="15863" width="23.6640625" customWidth="1"/>
    <col min="15864" max="15865" width="22.6640625" customWidth="1"/>
    <col min="15866" max="15866" width="33" bestFit="1" customWidth="1"/>
    <col min="16104" max="16104" width="15" customWidth="1"/>
    <col min="16105" max="16105" width="73" bestFit="1" customWidth="1"/>
    <col min="16106" max="16106" width="2.6640625" customWidth="1"/>
    <col min="16107" max="16107" width="23.6640625" bestFit="1" customWidth="1"/>
    <col min="16108" max="16108" width="22.6640625" customWidth="1"/>
    <col min="16109" max="16109" width="31.6640625" customWidth="1"/>
    <col min="16110" max="16112" width="22.6640625" customWidth="1"/>
    <col min="16113" max="16113" width="2.6640625" customWidth="1"/>
    <col min="16114" max="16114" width="22.33203125" bestFit="1" customWidth="1"/>
    <col min="16115" max="16115" width="22.6640625" bestFit="1" customWidth="1"/>
    <col min="16116" max="16117" width="22.6640625" customWidth="1"/>
    <col min="16118" max="16119" width="23.6640625" customWidth="1"/>
    <col min="16120" max="16121" width="22.6640625" customWidth="1"/>
    <col min="16122" max="16122" width="33" bestFit="1" customWidth="1"/>
  </cols>
  <sheetData>
    <row r="1" spans="1:19" x14ac:dyDescent="0.3">
      <c r="A1" s="54" t="s">
        <v>549</v>
      </c>
    </row>
    <row r="2" spans="1:19" ht="72" x14ac:dyDescent="0.3">
      <c r="A2" s="24" t="s">
        <v>2</v>
      </c>
      <c r="B2" s="24" t="s">
        <v>448</v>
      </c>
      <c r="C2" s="26"/>
      <c r="D2" s="29" t="s">
        <v>334</v>
      </c>
      <c r="E2" s="29" t="s">
        <v>335</v>
      </c>
      <c r="F2" s="29" t="s">
        <v>539</v>
      </c>
      <c r="G2" s="29" t="s">
        <v>435</v>
      </c>
      <c r="H2" s="29" t="s">
        <v>428</v>
      </c>
      <c r="I2" s="29" t="s">
        <v>429</v>
      </c>
      <c r="J2" s="26"/>
      <c r="K2" s="29" t="s">
        <v>430</v>
      </c>
      <c r="L2" s="29" t="s">
        <v>431</v>
      </c>
      <c r="M2" s="29" t="s">
        <v>439</v>
      </c>
      <c r="N2" s="29" t="s">
        <v>540</v>
      </c>
      <c r="O2" s="29" t="s">
        <v>433</v>
      </c>
      <c r="P2" s="29" t="s">
        <v>440</v>
      </c>
      <c r="Q2" s="29" t="s">
        <v>541</v>
      </c>
      <c r="R2" s="29" t="s">
        <v>542</v>
      </c>
      <c r="S2" s="29" t="s">
        <v>543</v>
      </c>
    </row>
    <row r="3" spans="1:19" x14ac:dyDescent="0.3">
      <c r="A3" s="56">
        <v>724</v>
      </c>
      <c r="B3" s="56" t="s">
        <v>44</v>
      </c>
      <c r="C3" s="30"/>
      <c r="D3" s="53">
        <v>87520772.969999999</v>
      </c>
      <c r="E3" s="57">
        <v>1348117.7000400003</v>
      </c>
      <c r="F3" s="53">
        <v>55977661.020000003</v>
      </c>
      <c r="G3" s="57">
        <v>5019179.5646214653</v>
      </c>
      <c r="H3" s="57">
        <v>1123000</v>
      </c>
      <c r="I3" s="57">
        <v>0</v>
      </c>
      <c r="J3" s="30"/>
      <c r="K3" s="57">
        <v>0</v>
      </c>
      <c r="L3" s="57">
        <v>0</v>
      </c>
      <c r="M3" s="57">
        <v>0</v>
      </c>
      <c r="N3" s="57">
        <v>0</v>
      </c>
      <c r="O3" s="57">
        <v>0</v>
      </c>
      <c r="P3" s="57">
        <v>0</v>
      </c>
      <c r="Q3" s="57">
        <v>1021590.04</v>
      </c>
      <c r="R3" s="57">
        <v>0</v>
      </c>
      <c r="S3" s="58">
        <v>700751</v>
      </c>
    </row>
    <row r="4" spans="1:19" x14ac:dyDescent="0.3">
      <c r="A4" s="56">
        <v>725</v>
      </c>
      <c r="B4" s="56" t="s">
        <v>45</v>
      </c>
      <c r="C4" s="30"/>
      <c r="D4" s="53">
        <v>123042231.61313</v>
      </c>
      <c r="E4" s="53">
        <v>2364906.7000000002</v>
      </c>
      <c r="F4" s="53">
        <v>55098496.369999997</v>
      </c>
      <c r="G4" s="57">
        <v>11253360.524386024</v>
      </c>
      <c r="H4" s="57">
        <v>2389397</v>
      </c>
      <c r="I4" s="57">
        <v>0</v>
      </c>
      <c r="J4" s="30"/>
      <c r="K4" s="57">
        <v>0</v>
      </c>
      <c r="L4" s="57">
        <v>0</v>
      </c>
      <c r="M4" s="57">
        <v>0</v>
      </c>
      <c r="N4" s="57">
        <v>0</v>
      </c>
      <c r="O4" s="57">
        <v>0</v>
      </c>
      <c r="P4" s="57">
        <v>0</v>
      </c>
      <c r="Q4" s="57">
        <v>1104863.01</v>
      </c>
      <c r="R4" s="57">
        <v>0</v>
      </c>
      <c r="S4" s="58">
        <v>2221728.9300000002</v>
      </c>
    </row>
    <row r="5" spans="1:19" x14ac:dyDescent="0.3">
      <c r="A5" s="56">
        <v>327001826</v>
      </c>
      <c r="B5" s="56" t="s">
        <v>298</v>
      </c>
      <c r="C5" s="30"/>
      <c r="D5" s="57">
        <v>0</v>
      </c>
      <c r="E5" s="57">
        <v>0</v>
      </c>
      <c r="F5" s="60">
        <v>138825.53</v>
      </c>
      <c r="G5" s="57">
        <v>0</v>
      </c>
      <c r="H5" s="57">
        <v>0</v>
      </c>
      <c r="I5" s="57">
        <v>0</v>
      </c>
      <c r="J5" s="30"/>
      <c r="K5" s="57">
        <v>0</v>
      </c>
      <c r="L5" s="57">
        <v>0</v>
      </c>
      <c r="M5" s="57">
        <v>0</v>
      </c>
      <c r="N5" s="57">
        <v>0</v>
      </c>
      <c r="O5" s="60">
        <v>137691.70955</v>
      </c>
      <c r="P5" s="57">
        <v>1133.8145699999998</v>
      </c>
      <c r="Q5" s="57">
        <v>0</v>
      </c>
      <c r="R5" s="60">
        <v>13769.170955000001</v>
      </c>
      <c r="S5" s="59">
        <v>0</v>
      </c>
    </row>
    <row r="6" spans="1:19" x14ac:dyDescent="0.3">
      <c r="A6" s="56">
        <v>327001851</v>
      </c>
      <c r="B6" s="56" t="s">
        <v>300</v>
      </c>
      <c r="C6" s="30"/>
      <c r="D6" s="57">
        <v>0</v>
      </c>
      <c r="E6" s="57">
        <v>0</v>
      </c>
      <c r="F6" s="53">
        <v>264074.95</v>
      </c>
      <c r="G6" s="57">
        <v>0</v>
      </c>
      <c r="H6" s="57">
        <v>0</v>
      </c>
      <c r="I6" s="57">
        <v>0</v>
      </c>
      <c r="J6" s="30"/>
      <c r="K6" s="57">
        <v>0</v>
      </c>
      <c r="L6" s="57">
        <v>0</v>
      </c>
      <c r="M6" s="57">
        <v>0</v>
      </c>
      <c r="N6" s="57">
        <v>0</v>
      </c>
      <c r="O6" s="60">
        <v>264013.20250000001</v>
      </c>
      <c r="P6" s="57">
        <v>61.740499999999997</v>
      </c>
      <c r="Q6" s="57">
        <v>0</v>
      </c>
      <c r="R6" s="60">
        <v>26401.320250000004</v>
      </c>
      <c r="S6" s="59">
        <v>0</v>
      </c>
    </row>
    <row r="7" spans="1:19" x14ac:dyDescent="0.3">
      <c r="A7" s="56">
        <v>327030217</v>
      </c>
      <c r="B7" s="56" t="s">
        <v>89</v>
      </c>
      <c r="C7" s="30"/>
      <c r="D7" s="60">
        <v>17277868.47442</v>
      </c>
      <c r="E7" s="57">
        <v>0</v>
      </c>
      <c r="F7" s="57">
        <v>8004865.7700000005</v>
      </c>
      <c r="G7" s="57">
        <v>0</v>
      </c>
      <c r="H7" s="57">
        <v>0</v>
      </c>
      <c r="I7" s="57">
        <v>0</v>
      </c>
      <c r="J7" s="30"/>
      <c r="K7" s="60">
        <v>1721397.66</v>
      </c>
      <c r="L7" s="60">
        <v>14899214.46995</v>
      </c>
      <c r="M7" s="60">
        <v>2378654.00447</v>
      </c>
      <c r="N7" s="60">
        <v>1042945.0128965001</v>
      </c>
      <c r="O7" s="57">
        <v>7252286.220962083</v>
      </c>
      <c r="P7" s="57">
        <v>752579.54302999983</v>
      </c>
      <c r="Q7" s="57">
        <v>196767.82</v>
      </c>
      <c r="R7" s="57">
        <v>725228.63</v>
      </c>
      <c r="S7" s="58">
        <v>212741</v>
      </c>
    </row>
    <row r="8" spans="1:19" x14ac:dyDescent="0.3">
      <c r="A8" s="56">
        <v>327030933</v>
      </c>
      <c r="B8" s="56" t="s">
        <v>16</v>
      </c>
      <c r="C8" s="30"/>
      <c r="D8" s="60">
        <v>5995486.375</v>
      </c>
      <c r="E8" s="57">
        <v>0</v>
      </c>
      <c r="F8" s="60">
        <v>2355291.63</v>
      </c>
      <c r="G8" s="57">
        <v>0</v>
      </c>
      <c r="H8" s="57">
        <v>0</v>
      </c>
      <c r="I8" s="57">
        <v>0</v>
      </c>
      <c r="J8" s="30"/>
      <c r="K8" s="57">
        <v>0</v>
      </c>
      <c r="L8" s="60">
        <v>5704608.1500000004</v>
      </c>
      <c r="M8" s="60">
        <v>290878.23000000004</v>
      </c>
      <c r="N8" s="60">
        <v>399322.57050000009</v>
      </c>
      <c r="O8" s="57">
        <v>2335779.4836053699</v>
      </c>
      <c r="P8" s="60">
        <v>19512.139780000001</v>
      </c>
      <c r="Q8" s="57">
        <v>31094.61</v>
      </c>
      <c r="R8" s="57">
        <v>123577.95</v>
      </c>
      <c r="S8" s="59">
        <v>0</v>
      </c>
    </row>
    <row r="9" spans="1:19" x14ac:dyDescent="0.3">
      <c r="A9" s="56">
        <v>327002008</v>
      </c>
      <c r="B9" s="56" t="s">
        <v>308</v>
      </c>
      <c r="C9" s="30"/>
      <c r="D9" s="57">
        <v>0</v>
      </c>
      <c r="E9" s="57">
        <v>0</v>
      </c>
      <c r="F9" s="60">
        <v>1148325.2</v>
      </c>
      <c r="G9" s="57">
        <v>0</v>
      </c>
      <c r="H9" s="57">
        <v>0</v>
      </c>
      <c r="I9" s="57">
        <v>0</v>
      </c>
      <c r="J9" s="30"/>
      <c r="K9" s="57">
        <v>0</v>
      </c>
      <c r="L9" s="57">
        <v>0</v>
      </c>
      <c r="M9" s="57">
        <v>0</v>
      </c>
      <c r="N9" s="57">
        <v>0</v>
      </c>
      <c r="O9" s="60">
        <v>1091567.7323040001</v>
      </c>
      <c r="P9" s="57">
        <v>56757.459650000004</v>
      </c>
      <c r="Q9" s="57">
        <v>16378.86</v>
      </c>
      <c r="R9" s="60">
        <v>109156.77323040001</v>
      </c>
      <c r="S9" s="59">
        <v>0</v>
      </c>
    </row>
    <row r="10" spans="1:19" x14ac:dyDescent="0.3">
      <c r="A10" s="56">
        <v>327001762</v>
      </c>
      <c r="B10" s="56" t="s">
        <v>294</v>
      </c>
      <c r="C10" s="30"/>
      <c r="D10" s="57">
        <v>0</v>
      </c>
      <c r="E10" s="57">
        <v>0</v>
      </c>
      <c r="F10" s="60">
        <v>153587.51999999999</v>
      </c>
      <c r="G10" s="57">
        <v>0</v>
      </c>
      <c r="H10" s="57">
        <v>0</v>
      </c>
      <c r="I10" s="57">
        <v>0</v>
      </c>
      <c r="J10" s="30"/>
      <c r="K10" s="57">
        <v>0</v>
      </c>
      <c r="L10" s="57">
        <v>0</v>
      </c>
      <c r="M10" s="57">
        <v>0</v>
      </c>
      <c r="N10" s="57">
        <v>0</v>
      </c>
      <c r="O10" s="60">
        <v>146352.39245000001</v>
      </c>
      <c r="P10" s="57">
        <v>7235.1203899999991</v>
      </c>
      <c r="Q10" s="57">
        <v>0</v>
      </c>
      <c r="R10" s="60">
        <v>14635.239245000002</v>
      </c>
      <c r="S10" s="57">
        <v>0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29"/>
  <sheetViews>
    <sheetView zoomScale="60" zoomScaleNormal="60" workbookViewId="0">
      <pane xSplit="4" ySplit="2" topLeftCell="E3" activePane="bottomRight" state="frozen"/>
      <selection pane="topRight" activeCell="E1" sqref="E1"/>
      <selection pane="bottomLeft" activeCell="A2" sqref="A2"/>
      <selection pane="bottomRight" activeCell="D16" sqref="D16"/>
    </sheetView>
  </sheetViews>
  <sheetFormatPr defaultColWidth="8.88671875" defaultRowHeight="14.4" x14ac:dyDescent="0.3"/>
  <cols>
    <col min="1" max="1" width="11.33203125" bestFit="1" customWidth="1"/>
    <col min="2" max="3" width="13.6640625" customWidth="1"/>
    <col min="4" max="4" width="50.109375" customWidth="1"/>
    <col min="5" max="5" width="2.5546875" customWidth="1"/>
    <col min="6" max="6" width="21.6640625" style="1" bestFit="1" customWidth="1"/>
    <col min="7" max="7" width="20.6640625" style="1" customWidth="1"/>
    <col min="8" max="8" width="28.88671875" style="1" customWidth="1"/>
    <col min="9" max="9" width="20.6640625" customWidth="1"/>
    <col min="10" max="11" width="20.6640625" style="1" customWidth="1"/>
    <col min="12" max="12" width="2.5546875" customWidth="1"/>
    <col min="13" max="13" width="20.109375" style="1" bestFit="1" customWidth="1"/>
    <col min="14" max="14" width="20.6640625" style="1" bestFit="1" customWidth="1"/>
    <col min="15" max="16" width="20.6640625" style="1" customWidth="1"/>
    <col min="17" max="17" width="21.6640625" style="1" bestFit="1" customWidth="1"/>
    <col min="18" max="18" width="21.6640625" style="1" customWidth="1"/>
    <col min="19" max="20" width="20.6640625" style="1" customWidth="1"/>
    <col min="21" max="21" width="18.5546875" bestFit="1" customWidth="1"/>
    <col min="22" max="26" width="15.5546875" style="1" hidden="1" customWidth="1"/>
    <col min="27" max="27" width="2.5546875" hidden="1" customWidth="1"/>
  </cols>
  <sheetData>
    <row r="1" spans="1:27" s="27" customFormat="1" ht="65.400000000000006" customHeight="1" x14ac:dyDescent="0.3">
      <c r="A1" s="66" t="s">
        <v>447</v>
      </c>
      <c r="B1" s="66"/>
      <c r="C1" s="66"/>
      <c r="D1" s="66"/>
      <c r="F1" s="67" t="s">
        <v>426</v>
      </c>
      <c r="G1" s="67"/>
      <c r="H1" s="67"/>
      <c r="I1" s="67"/>
      <c r="J1" s="67"/>
      <c r="K1" s="67"/>
      <c r="M1" s="68" t="s">
        <v>432</v>
      </c>
      <c r="N1" s="69"/>
      <c r="O1" s="69"/>
      <c r="P1" s="69"/>
      <c r="Q1" s="69"/>
      <c r="R1" s="69"/>
      <c r="S1" s="69"/>
      <c r="T1" s="69"/>
      <c r="U1" s="70"/>
      <c r="V1" s="71" t="s">
        <v>436</v>
      </c>
      <c r="W1" s="67"/>
      <c r="X1" s="67"/>
      <c r="Y1" s="67"/>
      <c r="Z1" s="67"/>
    </row>
    <row r="2" spans="1:27" s="26" customFormat="1" ht="159" customHeight="1" x14ac:dyDescent="0.3">
      <c r="A2" s="24" t="s">
        <v>0</v>
      </c>
      <c r="B2" s="24" t="s">
        <v>1</v>
      </c>
      <c r="C2" s="24" t="s">
        <v>2</v>
      </c>
      <c r="D2" s="24" t="s">
        <v>6</v>
      </c>
      <c r="F2" s="29" t="s">
        <v>334</v>
      </c>
      <c r="G2" s="29" t="s">
        <v>335</v>
      </c>
      <c r="H2" s="29" t="s">
        <v>336</v>
      </c>
      <c r="I2" s="29" t="s">
        <v>435</v>
      </c>
      <c r="J2" s="29" t="s">
        <v>428</v>
      </c>
      <c r="K2" s="29" t="s">
        <v>429</v>
      </c>
      <c r="M2" s="29" t="s">
        <v>430</v>
      </c>
      <c r="N2" s="29" t="s">
        <v>431</v>
      </c>
      <c r="O2" s="29" t="s">
        <v>439</v>
      </c>
      <c r="P2" s="29" t="s">
        <v>441</v>
      </c>
      <c r="Q2" s="29" t="s">
        <v>433</v>
      </c>
      <c r="R2" s="29" t="s">
        <v>440</v>
      </c>
      <c r="S2" s="29" t="s">
        <v>443</v>
      </c>
      <c r="T2" s="29" t="s">
        <v>442</v>
      </c>
      <c r="U2" s="29" t="s">
        <v>434</v>
      </c>
      <c r="V2" s="25" t="s">
        <v>334</v>
      </c>
      <c r="W2" s="25" t="s">
        <v>335</v>
      </c>
      <c r="X2" s="25" t="s">
        <v>336</v>
      </c>
      <c r="Y2" s="25" t="s">
        <v>435</v>
      </c>
      <c r="Z2" s="25" t="s">
        <v>428</v>
      </c>
    </row>
    <row r="3" spans="1:27" s="28" customFormat="1" ht="30" customHeight="1" x14ac:dyDescent="0.3">
      <c r="A3" s="32">
        <v>327</v>
      </c>
      <c r="B3" s="32" t="s">
        <v>3</v>
      </c>
      <c r="C3" s="32">
        <v>726</v>
      </c>
      <c r="D3" s="31" t="s">
        <v>46</v>
      </c>
      <c r="E3" s="30"/>
      <c r="F3" s="33">
        <v>57369182.304480009</v>
      </c>
      <c r="G3" s="33">
        <v>1440000.0000100001</v>
      </c>
      <c r="H3" s="33">
        <v>27199897.77</v>
      </c>
      <c r="I3" s="33">
        <v>2982000</v>
      </c>
      <c r="J3" s="33">
        <v>1108900</v>
      </c>
      <c r="K3" s="33">
        <v>0</v>
      </c>
      <c r="L3" s="34"/>
      <c r="M3" s="33">
        <v>0</v>
      </c>
      <c r="N3" s="33">
        <v>0</v>
      </c>
      <c r="O3" s="33">
        <v>0</v>
      </c>
      <c r="P3" s="33">
        <v>0</v>
      </c>
      <c r="Q3" s="33">
        <v>0</v>
      </c>
      <c r="R3" s="33">
        <v>0</v>
      </c>
      <c r="S3" s="33">
        <v>460279.96499999997</v>
      </c>
      <c r="T3" s="33">
        <v>0</v>
      </c>
      <c r="U3" s="33">
        <v>424877</v>
      </c>
      <c r="V3" s="36"/>
      <c r="W3" s="36"/>
      <c r="X3" s="36"/>
      <c r="Y3" s="36"/>
      <c r="Z3" s="36"/>
      <c r="AA3" s="35"/>
    </row>
    <row r="4" spans="1:27" s="28" customFormat="1" ht="30" customHeight="1" x14ac:dyDescent="0.3">
      <c r="A4" s="32">
        <v>327</v>
      </c>
      <c r="B4" s="32" t="s">
        <v>3</v>
      </c>
      <c r="C4" s="32">
        <v>724</v>
      </c>
      <c r="D4" s="31" t="s">
        <v>44</v>
      </c>
      <c r="E4" s="30"/>
      <c r="F4" s="33">
        <v>94520772.966119781</v>
      </c>
      <c r="G4" s="33">
        <v>1348117.7000400003</v>
      </c>
      <c r="H4" s="33">
        <v>48977661.020000003</v>
      </c>
      <c r="I4" s="33">
        <v>4954000</v>
      </c>
      <c r="J4" s="33">
        <v>1123000</v>
      </c>
      <c r="K4" s="33">
        <v>0</v>
      </c>
      <c r="L4" s="34"/>
      <c r="M4" s="33">
        <v>0</v>
      </c>
      <c r="N4" s="33">
        <v>0</v>
      </c>
      <c r="O4" s="33">
        <v>0</v>
      </c>
      <c r="P4" s="33">
        <v>0</v>
      </c>
      <c r="Q4" s="33">
        <v>0</v>
      </c>
      <c r="R4" s="33">
        <v>0</v>
      </c>
      <c r="S4" s="33">
        <v>766192.53</v>
      </c>
      <c r="T4" s="33">
        <v>0</v>
      </c>
      <c r="U4" s="33">
        <v>559000</v>
      </c>
      <c r="V4" s="36"/>
      <c r="W4" s="36"/>
      <c r="X4" s="36"/>
      <c r="Y4" s="36"/>
      <c r="Z4" s="36"/>
      <c r="AA4" s="35"/>
    </row>
    <row r="5" spans="1:27" s="28" customFormat="1" ht="30" customHeight="1" x14ac:dyDescent="0.3">
      <c r="A5" s="32">
        <v>327</v>
      </c>
      <c r="B5" s="32" t="s">
        <v>3</v>
      </c>
      <c r="C5" s="32">
        <v>725</v>
      </c>
      <c r="D5" s="31" t="s">
        <v>45</v>
      </c>
      <c r="E5" s="30"/>
      <c r="F5" s="33">
        <v>128442231.61313011</v>
      </c>
      <c r="G5" s="33">
        <v>1439906.70001</v>
      </c>
      <c r="H5" s="33">
        <v>50098496.370000005</v>
      </c>
      <c r="I5" s="33">
        <v>11104000</v>
      </c>
      <c r="J5" s="33">
        <v>2389397</v>
      </c>
      <c r="K5" s="33">
        <v>0</v>
      </c>
      <c r="L5" s="34"/>
      <c r="M5" s="33">
        <v>0</v>
      </c>
      <c r="N5" s="33">
        <v>0</v>
      </c>
      <c r="O5" s="33">
        <v>0</v>
      </c>
      <c r="P5" s="33">
        <v>0</v>
      </c>
      <c r="Q5" s="33">
        <v>0</v>
      </c>
      <c r="R5" s="33">
        <v>0</v>
      </c>
      <c r="S5" s="33">
        <v>828647.25749999995</v>
      </c>
      <c r="T5" s="33">
        <v>0</v>
      </c>
      <c r="U5" s="33">
        <v>1748475</v>
      </c>
      <c r="V5" s="36"/>
      <c r="W5" s="36"/>
      <c r="X5" s="36"/>
      <c r="Y5" s="36"/>
      <c r="Z5" s="36"/>
      <c r="AA5" s="35"/>
    </row>
    <row r="6" spans="1:27" s="28" customFormat="1" ht="30" customHeight="1" x14ac:dyDescent="0.3">
      <c r="A6" s="32">
        <v>327</v>
      </c>
      <c r="B6" s="32" t="s">
        <v>4</v>
      </c>
      <c r="C6" s="32">
        <v>327001826</v>
      </c>
      <c r="D6" s="31" t="s">
        <v>298</v>
      </c>
      <c r="E6" s="30"/>
      <c r="F6" s="33">
        <v>0</v>
      </c>
      <c r="G6" s="33">
        <v>0</v>
      </c>
      <c r="H6" s="33">
        <v>120825.53</v>
      </c>
      <c r="I6" s="33">
        <v>0</v>
      </c>
      <c r="J6" s="33">
        <v>0</v>
      </c>
      <c r="K6" s="33">
        <v>0</v>
      </c>
      <c r="L6" s="34"/>
      <c r="M6" s="33">
        <v>0</v>
      </c>
      <c r="N6" s="33">
        <v>0</v>
      </c>
      <c r="O6" s="33">
        <v>0</v>
      </c>
      <c r="P6" s="33">
        <v>0</v>
      </c>
      <c r="Q6" s="33">
        <v>119691.70955000004</v>
      </c>
      <c r="R6" s="33">
        <v>1133.8145699999998</v>
      </c>
      <c r="S6" s="33">
        <v>0</v>
      </c>
      <c r="T6" s="33">
        <v>6343.35</v>
      </c>
      <c r="U6" s="33">
        <v>0</v>
      </c>
      <c r="V6" s="36"/>
      <c r="W6" s="36"/>
      <c r="X6" s="36"/>
      <c r="Y6" s="36"/>
      <c r="Z6" s="36"/>
      <c r="AA6" s="35"/>
    </row>
    <row r="7" spans="1:27" s="28" customFormat="1" ht="30" customHeight="1" x14ac:dyDescent="0.3">
      <c r="A7" s="32">
        <v>327</v>
      </c>
      <c r="B7" s="32" t="s">
        <v>4</v>
      </c>
      <c r="C7" s="32">
        <v>327001996</v>
      </c>
      <c r="D7" s="31" t="s">
        <v>446</v>
      </c>
      <c r="E7" s="30"/>
      <c r="F7" s="33">
        <v>0</v>
      </c>
      <c r="G7" s="33">
        <v>0</v>
      </c>
      <c r="H7" s="33">
        <v>1159534.1400000001</v>
      </c>
      <c r="I7" s="33">
        <v>0</v>
      </c>
      <c r="J7" s="33">
        <v>0</v>
      </c>
      <c r="K7" s="33">
        <v>0</v>
      </c>
      <c r="L7" s="34"/>
      <c r="M7" s="33">
        <v>0</v>
      </c>
      <c r="N7" s="33">
        <v>0</v>
      </c>
      <c r="O7" s="33">
        <v>0</v>
      </c>
      <c r="P7" s="33">
        <v>0</v>
      </c>
      <c r="Q7" s="33">
        <v>1131000.951602302</v>
      </c>
      <c r="R7" s="33">
        <v>28533.186319999997</v>
      </c>
      <c r="S7" s="33">
        <v>552.74249999999995</v>
      </c>
      <c r="T7" s="33">
        <v>60875.55</v>
      </c>
      <c r="U7" s="33">
        <v>0</v>
      </c>
      <c r="V7" s="36"/>
      <c r="W7" s="36"/>
      <c r="X7" s="36"/>
      <c r="Y7" s="36"/>
      <c r="Z7" s="36"/>
      <c r="AA7" s="35"/>
    </row>
    <row r="8" spans="1:27" s="28" customFormat="1" ht="30" customHeight="1" x14ac:dyDescent="0.3">
      <c r="A8" s="32">
        <v>327</v>
      </c>
      <c r="B8" s="32" t="s">
        <v>4</v>
      </c>
      <c r="C8" s="32">
        <v>327030395</v>
      </c>
      <c r="D8" s="31" t="s">
        <v>438</v>
      </c>
      <c r="E8" s="30"/>
      <c r="F8" s="33">
        <v>0</v>
      </c>
      <c r="G8" s="33">
        <v>1768785.2</v>
      </c>
      <c r="H8" s="33">
        <v>1179912.6599999999</v>
      </c>
      <c r="I8" s="33">
        <v>0</v>
      </c>
      <c r="J8" s="33">
        <v>0</v>
      </c>
      <c r="K8" s="33">
        <v>0</v>
      </c>
      <c r="L8" s="34"/>
      <c r="M8" s="33">
        <v>0</v>
      </c>
      <c r="N8" s="33">
        <v>0</v>
      </c>
      <c r="O8" s="33">
        <v>0</v>
      </c>
      <c r="P8" s="33">
        <v>0</v>
      </c>
      <c r="Q8" s="33">
        <v>1172388.9963446057</v>
      </c>
      <c r="R8" s="33">
        <v>7523.6565899999996</v>
      </c>
      <c r="S8" s="33">
        <v>24342.06</v>
      </c>
      <c r="T8" s="33">
        <v>61945.42</v>
      </c>
      <c r="U8" s="33">
        <v>100515</v>
      </c>
      <c r="V8" s="36"/>
      <c r="W8" s="36"/>
      <c r="X8" s="36"/>
      <c r="Y8" s="36"/>
      <c r="Z8" s="36"/>
      <c r="AA8" s="35"/>
    </row>
    <row r="9" spans="1:27" s="28" customFormat="1" ht="30" customHeight="1" x14ac:dyDescent="0.3">
      <c r="A9" s="32">
        <v>327</v>
      </c>
      <c r="B9" s="32" t="s">
        <v>4</v>
      </c>
      <c r="C9" s="32">
        <v>327001936</v>
      </c>
      <c r="D9" s="31" t="s">
        <v>437</v>
      </c>
      <c r="E9" s="30"/>
      <c r="F9" s="33">
        <v>0</v>
      </c>
      <c r="G9" s="33">
        <v>0</v>
      </c>
      <c r="H9" s="33">
        <v>61268.81</v>
      </c>
      <c r="I9" s="33">
        <v>0</v>
      </c>
      <c r="J9" s="33">
        <v>0</v>
      </c>
      <c r="K9" s="33">
        <v>0</v>
      </c>
      <c r="L9" s="34"/>
      <c r="M9" s="33">
        <v>0</v>
      </c>
      <c r="N9" s="33">
        <v>0</v>
      </c>
      <c r="O9" s="33">
        <v>0</v>
      </c>
      <c r="P9" s="33">
        <v>0</v>
      </c>
      <c r="Q9" s="33">
        <v>61190.354800000001</v>
      </c>
      <c r="R9" s="33">
        <v>78.453600000000009</v>
      </c>
      <c r="S9" s="33">
        <v>1272.8175000000001</v>
      </c>
      <c r="T9" s="33">
        <v>3216.62</v>
      </c>
      <c r="U9" s="33">
        <v>0</v>
      </c>
      <c r="V9" s="36"/>
      <c r="W9" s="36"/>
      <c r="X9" s="36"/>
      <c r="Y9" s="36"/>
      <c r="Z9" s="36"/>
      <c r="AA9" s="35"/>
    </row>
    <row r="10" spans="1:27" s="28" customFormat="1" ht="30" customHeight="1" x14ac:dyDescent="0.3">
      <c r="A10" s="32">
        <v>327</v>
      </c>
      <c r="B10" s="32" t="s">
        <v>4</v>
      </c>
      <c r="C10" s="32">
        <v>327001851</v>
      </c>
      <c r="D10" s="31" t="s">
        <v>300</v>
      </c>
      <c r="E10" s="30"/>
      <c r="F10" s="33">
        <v>0</v>
      </c>
      <c r="G10" s="33">
        <v>0</v>
      </c>
      <c r="H10" s="33">
        <v>199074.95</v>
      </c>
      <c r="I10" s="33">
        <v>0</v>
      </c>
      <c r="J10" s="33">
        <v>0</v>
      </c>
      <c r="K10" s="33">
        <v>0</v>
      </c>
      <c r="L10" s="34"/>
      <c r="M10" s="33">
        <v>0</v>
      </c>
      <c r="N10" s="33">
        <v>0</v>
      </c>
      <c r="O10" s="33">
        <v>0</v>
      </c>
      <c r="P10" s="33">
        <v>0</v>
      </c>
      <c r="Q10" s="33">
        <v>199013.20249999996</v>
      </c>
      <c r="R10" s="33">
        <v>61.740499999999997</v>
      </c>
      <c r="S10" s="33">
        <v>0</v>
      </c>
      <c r="T10" s="33">
        <v>10451.44</v>
      </c>
      <c r="U10" s="33">
        <v>0</v>
      </c>
      <c r="V10" s="36"/>
      <c r="W10" s="36"/>
      <c r="X10" s="36"/>
      <c r="Y10" s="36"/>
      <c r="Z10" s="36"/>
      <c r="AA10" s="35"/>
    </row>
    <row r="11" spans="1:27" s="28" customFormat="1" ht="30" customHeight="1" x14ac:dyDescent="0.3">
      <c r="A11" s="32">
        <v>327</v>
      </c>
      <c r="B11" s="32" t="s">
        <v>4</v>
      </c>
      <c r="C11" s="32">
        <v>327001923</v>
      </c>
      <c r="D11" s="31" t="s">
        <v>303</v>
      </c>
      <c r="E11" s="30"/>
      <c r="F11" s="33">
        <v>0</v>
      </c>
      <c r="G11" s="33">
        <v>0</v>
      </c>
      <c r="H11" s="33">
        <v>1209159.2</v>
      </c>
      <c r="I11" s="33">
        <v>0</v>
      </c>
      <c r="J11" s="33">
        <v>0</v>
      </c>
      <c r="K11" s="33">
        <v>0</v>
      </c>
      <c r="L11" s="34"/>
      <c r="M11" s="33">
        <v>0</v>
      </c>
      <c r="N11" s="33">
        <v>0</v>
      </c>
      <c r="O11" s="33">
        <v>0</v>
      </c>
      <c r="P11" s="33">
        <v>0</v>
      </c>
      <c r="Q11" s="33">
        <v>1204426.0115303961</v>
      </c>
      <c r="R11" s="33">
        <v>4733.18678</v>
      </c>
      <c r="S11" s="33">
        <v>14969.122500000001</v>
      </c>
      <c r="T11" s="33">
        <v>63480.86</v>
      </c>
      <c r="U11" s="33">
        <v>77012</v>
      </c>
      <c r="V11" s="36"/>
      <c r="W11" s="36"/>
      <c r="X11" s="36"/>
      <c r="Y11" s="36"/>
      <c r="Z11" s="36"/>
      <c r="AA11" s="35"/>
    </row>
    <row r="12" spans="1:27" s="28" customFormat="1" ht="30" customHeight="1" x14ac:dyDescent="0.3">
      <c r="A12" s="32">
        <v>327</v>
      </c>
      <c r="B12" s="32" t="s">
        <v>4</v>
      </c>
      <c r="C12" s="32">
        <v>327001863</v>
      </c>
      <c r="D12" s="31" t="s">
        <v>301</v>
      </c>
      <c r="E12" s="30"/>
      <c r="F12" s="33">
        <v>0</v>
      </c>
      <c r="G12" s="33">
        <v>0</v>
      </c>
      <c r="H12" s="33">
        <v>279651.57</v>
      </c>
      <c r="I12" s="33">
        <v>0</v>
      </c>
      <c r="J12" s="33">
        <v>0</v>
      </c>
      <c r="K12" s="33">
        <v>0</v>
      </c>
      <c r="L12" s="34"/>
      <c r="M12" s="33">
        <v>0</v>
      </c>
      <c r="N12" s="33">
        <v>0</v>
      </c>
      <c r="O12" s="33">
        <v>0</v>
      </c>
      <c r="P12" s="33">
        <v>0</v>
      </c>
      <c r="Q12" s="33">
        <v>258671.50713363604</v>
      </c>
      <c r="R12" s="33">
        <v>20980.062099999999</v>
      </c>
      <c r="S12" s="33">
        <v>5343.6675000000005</v>
      </c>
      <c r="T12" s="33">
        <v>14681.710000000001</v>
      </c>
      <c r="U12" s="33">
        <v>0</v>
      </c>
      <c r="V12" s="36"/>
      <c r="W12" s="36"/>
      <c r="X12" s="36"/>
      <c r="Y12" s="36"/>
      <c r="Z12" s="36"/>
      <c r="AA12" s="35"/>
    </row>
    <row r="13" spans="1:27" s="28" customFormat="1" ht="30" customHeight="1" x14ac:dyDescent="0.3">
      <c r="A13" s="32">
        <v>327</v>
      </c>
      <c r="B13" s="32" t="s">
        <v>4</v>
      </c>
      <c r="C13" s="32">
        <v>327001970</v>
      </c>
      <c r="D13" s="31" t="s">
        <v>306</v>
      </c>
      <c r="E13" s="30"/>
      <c r="F13" s="33">
        <v>0</v>
      </c>
      <c r="G13" s="33">
        <v>0</v>
      </c>
      <c r="H13" s="33">
        <v>187791.80000000002</v>
      </c>
      <c r="I13" s="33">
        <v>0</v>
      </c>
      <c r="J13" s="33">
        <v>0</v>
      </c>
      <c r="K13" s="33">
        <v>0</v>
      </c>
      <c r="L13" s="34"/>
      <c r="M13" s="33">
        <v>0</v>
      </c>
      <c r="N13" s="33">
        <v>0</v>
      </c>
      <c r="O13" s="33">
        <v>0</v>
      </c>
      <c r="P13" s="33">
        <v>0</v>
      </c>
      <c r="Q13" s="33">
        <v>187728.93642000001</v>
      </c>
      <c r="R13" s="33">
        <v>62.856000000000009</v>
      </c>
      <c r="S13" s="33">
        <v>4008.2625000000003</v>
      </c>
      <c r="T13" s="33">
        <v>9859.07</v>
      </c>
      <c r="U13" s="33">
        <v>0</v>
      </c>
      <c r="V13" s="36"/>
      <c r="W13" s="36"/>
      <c r="X13" s="36"/>
      <c r="Y13" s="36"/>
      <c r="Z13" s="36"/>
      <c r="AA13" s="35"/>
    </row>
    <row r="14" spans="1:27" s="28" customFormat="1" ht="30" customHeight="1" x14ac:dyDescent="0.3">
      <c r="A14" s="32">
        <v>327</v>
      </c>
      <c r="B14" s="32" t="s">
        <v>4</v>
      </c>
      <c r="C14" s="32">
        <v>327005504</v>
      </c>
      <c r="D14" s="31" t="s">
        <v>309</v>
      </c>
      <c r="E14" s="30"/>
      <c r="F14" s="33">
        <v>0</v>
      </c>
      <c r="G14" s="33">
        <v>0</v>
      </c>
      <c r="H14" s="33">
        <v>14067.85</v>
      </c>
      <c r="I14" s="33">
        <v>0</v>
      </c>
      <c r="J14" s="33">
        <v>0</v>
      </c>
      <c r="K14" s="33">
        <v>0</v>
      </c>
      <c r="L14" s="34"/>
      <c r="M14" s="33">
        <v>0</v>
      </c>
      <c r="N14" s="33">
        <v>0</v>
      </c>
      <c r="O14" s="33">
        <v>0</v>
      </c>
      <c r="P14" s="33">
        <v>0</v>
      </c>
      <c r="Q14" s="33">
        <v>14067.615119999999</v>
      </c>
      <c r="R14" s="33">
        <v>0.2328000000000002</v>
      </c>
      <c r="S14" s="33">
        <v>292.41000000000003</v>
      </c>
      <c r="T14" s="33">
        <v>738.57</v>
      </c>
      <c r="U14" s="33">
        <v>0</v>
      </c>
      <c r="V14" s="36"/>
      <c r="W14" s="36"/>
      <c r="X14" s="36"/>
      <c r="Y14" s="36"/>
      <c r="Z14" s="36"/>
      <c r="AA14" s="35"/>
    </row>
    <row r="15" spans="1:27" s="28" customFormat="1" ht="30" customHeight="1" x14ac:dyDescent="0.3">
      <c r="A15" s="32">
        <v>327</v>
      </c>
      <c r="B15" s="32" t="s">
        <v>4</v>
      </c>
      <c r="C15" s="32">
        <v>327030218</v>
      </c>
      <c r="D15" s="31" t="s">
        <v>90</v>
      </c>
      <c r="E15" s="30"/>
      <c r="F15" s="33">
        <v>7096044.9537000014</v>
      </c>
      <c r="G15" s="33">
        <v>0</v>
      </c>
      <c r="H15" s="33">
        <v>5481972.2999999998</v>
      </c>
      <c r="I15" s="33">
        <v>0</v>
      </c>
      <c r="J15" s="33">
        <v>0</v>
      </c>
      <c r="K15" s="33">
        <v>0</v>
      </c>
      <c r="L15" s="34"/>
      <c r="M15" s="33">
        <v>571359.13</v>
      </c>
      <c r="N15" s="33">
        <v>6321244.6399000017</v>
      </c>
      <c r="O15" s="33">
        <v>774800.3138</v>
      </c>
      <c r="P15" s="33">
        <v>266101.69</v>
      </c>
      <c r="Q15" s="33">
        <v>4982466.4026705353</v>
      </c>
      <c r="R15" s="33">
        <v>499505.89410000003</v>
      </c>
      <c r="S15" s="33">
        <v>101240.91750000001</v>
      </c>
      <c r="T15" s="33">
        <v>287803.55</v>
      </c>
      <c r="U15" s="33">
        <v>110803</v>
      </c>
      <c r="V15" s="36"/>
      <c r="W15" s="36"/>
      <c r="X15" s="36"/>
      <c r="Y15" s="36"/>
      <c r="Z15" s="36"/>
      <c r="AA15" s="35"/>
    </row>
    <row r="16" spans="1:27" s="28" customFormat="1" ht="30" customHeight="1" x14ac:dyDescent="0.3">
      <c r="A16" s="32">
        <v>327</v>
      </c>
      <c r="B16" s="32" t="s">
        <v>4</v>
      </c>
      <c r="C16" s="32">
        <v>327001937</v>
      </c>
      <c r="D16" s="31" t="s">
        <v>305</v>
      </c>
      <c r="E16" s="30"/>
      <c r="F16" s="33">
        <v>0</v>
      </c>
      <c r="G16" s="33">
        <v>0</v>
      </c>
      <c r="H16" s="33">
        <v>220028.62</v>
      </c>
      <c r="I16" s="33">
        <v>0</v>
      </c>
      <c r="J16" s="33">
        <v>0</v>
      </c>
      <c r="K16" s="33">
        <v>0</v>
      </c>
      <c r="L16" s="34"/>
      <c r="M16" s="33">
        <v>0</v>
      </c>
      <c r="N16" s="33">
        <v>0</v>
      </c>
      <c r="O16" s="33">
        <v>0</v>
      </c>
      <c r="P16" s="33">
        <v>0</v>
      </c>
      <c r="Q16" s="33">
        <v>219032.189725976</v>
      </c>
      <c r="R16" s="33">
        <v>996.42086000000006</v>
      </c>
      <c r="S16" s="33">
        <v>4385.5950000000003</v>
      </c>
      <c r="T16" s="33">
        <v>11551.51</v>
      </c>
      <c r="U16" s="33">
        <v>0</v>
      </c>
      <c r="V16" s="36"/>
      <c r="W16" s="36"/>
      <c r="X16" s="36"/>
      <c r="Y16" s="36"/>
      <c r="Z16" s="36"/>
      <c r="AA16" s="35"/>
    </row>
    <row r="17" spans="1:27" s="28" customFormat="1" ht="30" customHeight="1" x14ac:dyDescent="0.3">
      <c r="A17" s="32">
        <v>327</v>
      </c>
      <c r="B17" s="32" t="s">
        <v>4</v>
      </c>
      <c r="C17" s="32">
        <v>327001893</v>
      </c>
      <c r="D17" s="31" t="s">
        <v>302</v>
      </c>
      <c r="E17" s="30"/>
      <c r="F17" s="33">
        <v>0</v>
      </c>
      <c r="G17" s="33">
        <v>0</v>
      </c>
      <c r="H17" s="33">
        <v>500715.63</v>
      </c>
      <c r="I17" s="33">
        <v>0</v>
      </c>
      <c r="J17" s="33">
        <v>0</v>
      </c>
      <c r="K17" s="33">
        <v>0</v>
      </c>
      <c r="L17" s="34"/>
      <c r="M17" s="33">
        <v>0</v>
      </c>
      <c r="N17" s="33">
        <v>0</v>
      </c>
      <c r="O17" s="33">
        <v>0</v>
      </c>
      <c r="P17" s="33">
        <v>0</v>
      </c>
      <c r="Q17" s="33">
        <v>496674.41001881385</v>
      </c>
      <c r="R17" s="33">
        <v>4041.2139999999995</v>
      </c>
      <c r="S17" s="33">
        <v>7137.0375000000004</v>
      </c>
      <c r="T17" s="33">
        <v>26287.58</v>
      </c>
      <c r="U17" s="33">
        <v>0</v>
      </c>
      <c r="V17" s="36"/>
      <c r="W17" s="36"/>
      <c r="X17" s="36"/>
      <c r="Y17" s="36"/>
      <c r="Z17" s="36"/>
      <c r="AA17" s="35"/>
    </row>
    <row r="18" spans="1:27" s="28" customFormat="1" ht="30" customHeight="1" x14ac:dyDescent="0.3">
      <c r="A18" s="32">
        <v>327</v>
      </c>
      <c r="B18" s="32" t="s">
        <v>4</v>
      </c>
      <c r="C18" s="32">
        <v>327030217</v>
      </c>
      <c r="D18" s="31" t="s">
        <v>89</v>
      </c>
      <c r="E18" s="30"/>
      <c r="F18" s="33">
        <v>17277868.47442</v>
      </c>
      <c r="G18" s="33">
        <v>0</v>
      </c>
      <c r="H18" s="33">
        <v>8004865.7700000005</v>
      </c>
      <c r="I18" s="33">
        <v>0</v>
      </c>
      <c r="J18" s="33">
        <v>0</v>
      </c>
      <c r="K18" s="33">
        <v>0</v>
      </c>
      <c r="L18" s="34"/>
      <c r="M18" s="33">
        <v>1321397.6600000001</v>
      </c>
      <c r="N18" s="33">
        <v>15261777.909950001</v>
      </c>
      <c r="O18" s="33">
        <v>2016090.5644699996</v>
      </c>
      <c r="P18" s="33">
        <v>647920.07000000007</v>
      </c>
      <c r="Q18" s="33">
        <v>7252286.220962083</v>
      </c>
      <c r="R18" s="33">
        <v>752579.54302999983</v>
      </c>
      <c r="S18" s="33">
        <v>147575.86499999999</v>
      </c>
      <c r="T18" s="33">
        <v>420255.46</v>
      </c>
      <c r="U18" s="33">
        <v>239922</v>
      </c>
      <c r="V18" s="36"/>
      <c r="W18" s="36"/>
      <c r="X18" s="36"/>
      <c r="Y18" s="36"/>
      <c r="Z18" s="36"/>
      <c r="AA18" s="35"/>
    </row>
    <row r="19" spans="1:27" s="28" customFormat="1" ht="30" customHeight="1" x14ac:dyDescent="0.3">
      <c r="A19" s="32">
        <v>327</v>
      </c>
      <c r="B19" s="32" t="s">
        <v>4</v>
      </c>
      <c r="C19" s="32">
        <v>327030933</v>
      </c>
      <c r="D19" s="31" t="s">
        <v>16</v>
      </c>
      <c r="E19" s="30"/>
      <c r="F19" s="33">
        <v>7287486.3750000009</v>
      </c>
      <c r="G19" s="33">
        <v>0</v>
      </c>
      <c r="H19" s="33">
        <v>1243291.6300000001</v>
      </c>
      <c r="I19" s="33">
        <v>0</v>
      </c>
      <c r="J19" s="33">
        <v>0</v>
      </c>
      <c r="K19" s="33">
        <v>0</v>
      </c>
      <c r="L19" s="34"/>
      <c r="M19" s="33">
        <v>0</v>
      </c>
      <c r="N19" s="33">
        <v>6897232.7400000012</v>
      </c>
      <c r="O19" s="33">
        <v>390253.63500000001</v>
      </c>
      <c r="P19" s="33">
        <v>273280.74</v>
      </c>
      <c r="Q19" s="33">
        <v>1235779.4836053681</v>
      </c>
      <c r="R19" s="33">
        <v>7512.1397799999995</v>
      </c>
      <c r="S19" s="33">
        <v>23320.9575</v>
      </c>
      <c r="T19" s="33">
        <v>65272.82</v>
      </c>
      <c r="U19" s="33">
        <v>0</v>
      </c>
      <c r="V19" s="36"/>
      <c r="W19" s="36"/>
      <c r="X19" s="36"/>
      <c r="Y19" s="36"/>
      <c r="Z19" s="36"/>
      <c r="AA19" s="35"/>
    </row>
    <row r="20" spans="1:27" s="28" customFormat="1" ht="30" customHeight="1" x14ac:dyDescent="0.3">
      <c r="A20" s="32">
        <v>327</v>
      </c>
      <c r="B20" s="32" t="s">
        <v>4</v>
      </c>
      <c r="C20" s="32">
        <v>327030219</v>
      </c>
      <c r="D20" s="31" t="s">
        <v>87</v>
      </c>
      <c r="E20" s="30"/>
      <c r="F20" s="33">
        <v>15937793.788520001</v>
      </c>
      <c r="G20" s="33">
        <v>0</v>
      </c>
      <c r="H20" s="33">
        <v>10252503.77</v>
      </c>
      <c r="I20" s="33">
        <v>0</v>
      </c>
      <c r="J20" s="33">
        <v>0</v>
      </c>
      <c r="K20" s="33">
        <v>0</v>
      </c>
      <c r="L20" s="34"/>
      <c r="M20" s="33">
        <v>2709834.2888699989</v>
      </c>
      <c r="N20" s="33">
        <v>11687573.590150002</v>
      </c>
      <c r="O20" s="33">
        <v>4250220.1983699994</v>
      </c>
      <c r="P20" s="33">
        <v>597667.27</v>
      </c>
      <c r="Q20" s="33">
        <v>8493585.6589814443</v>
      </c>
      <c r="R20" s="33">
        <v>1758918.1069200002</v>
      </c>
      <c r="S20" s="33">
        <v>176096.22750000001</v>
      </c>
      <c r="T20" s="33">
        <v>538256.44999999995</v>
      </c>
      <c r="U20" s="33">
        <v>28028</v>
      </c>
      <c r="V20" s="36"/>
      <c r="W20" s="36"/>
      <c r="X20" s="36"/>
      <c r="Y20" s="36"/>
      <c r="Z20" s="36"/>
      <c r="AA20" s="35"/>
    </row>
    <row r="21" spans="1:27" s="28" customFormat="1" ht="30" customHeight="1" x14ac:dyDescent="0.3">
      <c r="A21" s="32">
        <v>327</v>
      </c>
      <c r="B21" s="32" t="s">
        <v>4</v>
      </c>
      <c r="C21" s="32">
        <v>327002008</v>
      </c>
      <c r="D21" s="31" t="s">
        <v>308</v>
      </c>
      <c r="E21" s="30"/>
      <c r="F21" s="33">
        <v>0</v>
      </c>
      <c r="G21" s="33">
        <v>0</v>
      </c>
      <c r="H21" s="33">
        <v>638325.19999999995</v>
      </c>
      <c r="I21" s="33">
        <v>0</v>
      </c>
      <c r="J21" s="33">
        <v>0</v>
      </c>
      <c r="K21" s="33">
        <v>0</v>
      </c>
      <c r="L21" s="34"/>
      <c r="M21" s="33">
        <v>0</v>
      </c>
      <c r="N21" s="33">
        <v>0</v>
      </c>
      <c r="O21" s="33">
        <v>0</v>
      </c>
      <c r="P21" s="33">
        <v>0</v>
      </c>
      <c r="Q21" s="33">
        <v>581567.73230399983</v>
      </c>
      <c r="R21" s="33">
        <v>56757.459650000004</v>
      </c>
      <c r="S21" s="33">
        <v>12284.144999999999</v>
      </c>
      <c r="T21" s="33">
        <v>33512.080000000002</v>
      </c>
      <c r="U21" s="33">
        <v>0</v>
      </c>
      <c r="V21" s="36"/>
      <c r="W21" s="36"/>
      <c r="X21" s="36"/>
      <c r="Y21" s="36"/>
      <c r="Z21" s="36"/>
      <c r="AA21" s="35"/>
    </row>
    <row r="22" spans="1:27" s="28" customFormat="1" ht="30" customHeight="1" x14ac:dyDescent="0.3">
      <c r="A22" s="32">
        <v>327</v>
      </c>
      <c r="B22" s="32" t="s">
        <v>4</v>
      </c>
      <c r="C22" s="32">
        <v>327305300</v>
      </c>
      <c r="D22" s="31" t="s">
        <v>47</v>
      </c>
      <c r="E22" s="30"/>
      <c r="F22" s="33">
        <v>8218077.7899799971</v>
      </c>
      <c r="G22" s="33">
        <v>539161.60000000009</v>
      </c>
      <c r="H22" s="33">
        <v>4117151</v>
      </c>
      <c r="I22" s="33">
        <v>0</v>
      </c>
      <c r="J22" s="33">
        <v>0</v>
      </c>
      <c r="K22" s="33">
        <v>0</v>
      </c>
      <c r="L22" s="34"/>
      <c r="M22" s="33">
        <v>2108251.90998</v>
      </c>
      <c r="N22" s="33">
        <v>6064175.7399999974</v>
      </c>
      <c r="O22" s="33">
        <v>2153902.0499800001</v>
      </c>
      <c r="P22" s="33">
        <v>308177.91999999998</v>
      </c>
      <c r="Q22" s="33">
        <v>3398797.6822682298</v>
      </c>
      <c r="R22" s="33">
        <v>718353.31709999999</v>
      </c>
      <c r="S22" s="33">
        <v>65478.944999999992</v>
      </c>
      <c r="T22" s="33">
        <v>216150.43</v>
      </c>
      <c r="U22" s="33">
        <v>0</v>
      </c>
      <c r="V22" s="36"/>
      <c r="W22" s="36"/>
      <c r="X22" s="36"/>
      <c r="Y22" s="36"/>
      <c r="Z22" s="36"/>
      <c r="AA22" s="35"/>
    </row>
    <row r="23" spans="1:27" s="28" customFormat="1" ht="30" customHeight="1" x14ac:dyDescent="0.3">
      <c r="A23" s="32">
        <v>327</v>
      </c>
      <c r="B23" s="32" t="s">
        <v>4</v>
      </c>
      <c r="C23" s="32">
        <v>327030355</v>
      </c>
      <c r="D23" s="31" t="s">
        <v>91</v>
      </c>
      <c r="E23" s="30"/>
      <c r="F23" s="33">
        <v>22976393.011730008</v>
      </c>
      <c r="G23" s="33">
        <v>0</v>
      </c>
      <c r="H23" s="33">
        <v>8400351.040000001</v>
      </c>
      <c r="I23" s="33">
        <v>0</v>
      </c>
      <c r="J23" s="33">
        <v>0</v>
      </c>
      <c r="K23" s="33">
        <v>0</v>
      </c>
      <c r="L23" s="34"/>
      <c r="M23" s="33">
        <v>5580015.0400099996</v>
      </c>
      <c r="N23" s="33">
        <v>10156884.929860005</v>
      </c>
      <c r="O23" s="33">
        <v>12819508.081870005</v>
      </c>
      <c r="P23" s="33">
        <v>861614.74</v>
      </c>
      <c r="Q23" s="33">
        <v>6385326.5062358771</v>
      </c>
      <c r="R23" s="33">
        <v>2015024.5335999995</v>
      </c>
      <c r="S23" s="33">
        <v>113184.18</v>
      </c>
      <c r="T23" s="33">
        <v>441018.43</v>
      </c>
      <c r="U23" s="33">
        <v>192700</v>
      </c>
      <c r="V23" s="36"/>
      <c r="W23" s="36"/>
      <c r="X23" s="36"/>
      <c r="Y23" s="36"/>
      <c r="Z23" s="36"/>
      <c r="AA23" s="35"/>
    </row>
    <row r="24" spans="1:27" s="28" customFormat="1" ht="30" customHeight="1" x14ac:dyDescent="0.3">
      <c r="A24" s="32">
        <v>327</v>
      </c>
      <c r="B24" s="32" t="s">
        <v>4</v>
      </c>
      <c r="C24" s="32">
        <v>327030357</v>
      </c>
      <c r="D24" s="31" t="s">
        <v>445</v>
      </c>
      <c r="E24" s="30"/>
      <c r="F24" s="33">
        <v>18656377.703260008</v>
      </c>
      <c r="G24" s="33">
        <v>0</v>
      </c>
      <c r="H24" s="33">
        <v>8728870.8499999996</v>
      </c>
      <c r="I24" s="33">
        <v>0</v>
      </c>
      <c r="J24" s="33">
        <v>0</v>
      </c>
      <c r="K24" s="33">
        <v>0</v>
      </c>
      <c r="L24" s="34"/>
      <c r="M24" s="33">
        <v>892485.0749999996</v>
      </c>
      <c r="N24" s="33">
        <v>16358160.00001001</v>
      </c>
      <c r="O24" s="33">
        <v>2298217.7032500003</v>
      </c>
      <c r="P24" s="33">
        <v>699614.17</v>
      </c>
      <c r="Q24" s="33">
        <v>8409571.391146617</v>
      </c>
      <c r="R24" s="33">
        <v>319299.45705999999</v>
      </c>
      <c r="S24" s="33">
        <v>160133.07</v>
      </c>
      <c r="T24" s="33">
        <v>458265.72000000003</v>
      </c>
      <c r="U24" s="33">
        <v>233619</v>
      </c>
      <c r="V24" s="36"/>
      <c r="W24" s="36"/>
      <c r="X24" s="36"/>
      <c r="Y24" s="36"/>
      <c r="Z24" s="36"/>
      <c r="AA24" s="35"/>
    </row>
    <row r="25" spans="1:27" s="28" customFormat="1" ht="30" customHeight="1" x14ac:dyDescent="0.3">
      <c r="A25" s="32">
        <v>327</v>
      </c>
      <c r="B25" s="32" t="s">
        <v>4</v>
      </c>
      <c r="C25" s="32">
        <v>327001850</v>
      </c>
      <c r="D25" s="31" t="s">
        <v>299</v>
      </c>
      <c r="E25" s="30"/>
      <c r="F25" s="33">
        <v>0</v>
      </c>
      <c r="G25" s="33">
        <v>0</v>
      </c>
      <c r="H25" s="33">
        <v>108934.72</v>
      </c>
      <c r="I25" s="33">
        <v>0</v>
      </c>
      <c r="J25" s="33">
        <v>0</v>
      </c>
      <c r="K25" s="33">
        <v>0</v>
      </c>
      <c r="L25" s="34"/>
      <c r="M25" s="33">
        <v>0</v>
      </c>
      <c r="N25" s="33">
        <v>0</v>
      </c>
      <c r="O25" s="33">
        <v>0</v>
      </c>
      <c r="P25" s="33">
        <v>0</v>
      </c>
      <c r="Q25" s="33">
        <v>108934.71509999999</v>
      </c>
      <c r="R25" s="33">
        <v>0</v>
      </c>
      <c r="S25" s="33">
        <v>0</v>
      </c>
      <c r="T25" s="33">
        <v>5719.08</v>
      </c>
      <c r="U25" s="33">
        <v>0</v>
      </c>
      <c r="V25" s="36"/>
      <c r="W25" s="36"/>
      <c r="X25" s="36"/>
      <c r="Y25" s="36"/>
      <c r="Z25" s="36"/>
      <c r="AA25" s="35"/>
    </row>
    <row r="26" spans="1:27" s="28" customFormat="1" ht="30" customHeight="1" x14ac:dyDescent="0.3">
      <c r="A26" s="32">
        <v>327</v>
      </c>
      <c r="B26" s="32" t="s">
        <v>4</v>
      </c>
      <c r="C26" s="32">
        <v>327001788</v>
      </c>
      <c r="D26" s="31" t="s">
        <v>296</v>
      </c>
      <c r="E26" s="30"/>
      <c r="F26" s="33">
        <v>0</v>
      </c>
      <c r="G26" s="33">
        <v>0</v>
      </c>
      <c r="H26" s="33">
        <v>2882298.34</v>
      </c>
      <c r="I26" s="33">
        <v>0</v>
      </c>
      <c r="J26" s="33">
        <v>0</v>
      </c>
      <c r="K26" s="33">
        <v>0</v>
      </c>
      <c r="L26" s="34"/>
      <c r="M26" s="33">
        <v>0</v>
      </c>
      <c r="N26" s="33">
        <v>0</v>
      </c>
      <c r="O26" s="33">
        <v>0</v>
      </c>
      <c r="P26" s="33">
        <v>0</v>
      </c>
      <c r="Q26" s="33">
        <v>2862950.1948363101</v>
      </c>
      <c r="R26" s="33">
        <v>19348.13895</v>
      </c>
      <c r="S26" s="33">
        <v>57962.722500000003</v>
      </c>
      <c r="T26" s="33">
        <v>151320.67000000001</v>
      </c>
      <c r="U26" s="33">
        <v>62818</v>
      </c>
      <c r="V26" s="36"/>
      <c r="W26" s="36"/>
      <c r="X26" s="36"/>
      <c r="Y26" s="36"/>
      <c r="Z26" s="36"/>
      <c r="AA26" s="35"/>
    </row>
    <row r="27" spans="1:27" s="28" customFormat="1" ht="30" customHeight="1" x14ac:dyDescent="0.3">
      <c r="A27" s="32">
        <v>327</v>
      </c>
      <c r="B27" s="32" t="s">
        <v>4</v>
      </c>
      <c r="C27" s="32">
        <v>327001762</v>
      </c>
      <c r="D27" s="31" t="s">
        <v>294</v>
      </c>
      <c r="E27" s="30"/>
      <c r="F27" s="33">
        <v>0</v>
      </c>
      <c r="G27" s="33">
        <v>0</v>
      </c>
      <c r="H27" s="33">
        <v>142087.51999999999</v>
      </c>
      <c r="I27" s="33">
        <v>0</v>
      </c>
      <c r="J27" s="33">
        <v>0</v>
      </c>
      <c r="K27" s="33">
        <v>0</v>
      </c>
      <c r="L27" s="34"/>
      <c r="M27" s="33">
        <v>0</v>
      </c>
      <c r="N27" s="33">
        <v>0</v>
      </c>
      <c r="O27" s="33">
        <v>0</v>
      </c>
      <c r="P27" s="33">
        <v>0</v>
      </c>
      <c r="Q27" s="33">
        <v>134852.39245000001</v>
      </c>
      <c r="R27" s="33">
        <v>7235.1203899999991</v>
      </c>
      <c r="S27" s="33">
        <v>0</v>
      </c>
      <c r="T27" s="33">
        <v>7459.6</v>
      </c>
      <c r="U27" s="33">
        <v>0</v>
      </c>
      <c r="V27" s="36"/>
      <c r="W27" s="36"/>
      <c r="X27" s="36"/>
      <c r="Y27" s="36"/>
      <c r="Z27" s="36"/>
      <c r="AA27" s="35"/>
    </row>
    <row r="28" spans="1:27" s="28" customFormat="1" ht="30" customHeight="1" x14ac:dyDescent="0.3">
      <c r="A28" s="32">
        <v>327</v>
      </c>
      <c r="B28" s="32" t="s">
        <v>4</v>
      </c>
      <c r="C28" s="32">
        <v>327001817</v>
      </c>
      <c r="D28" s="31" t="s">
        <v>297</v>
      </c>
      <c r="E28" s="30"/>
      <c r="F28" s="33">
        <v>0</v>
      </c>
      <c r="G28" s="33">
        <v>0</v>
      </c>
      <c r="H28" s="33">
        <v>4190699.25</v>
      </c>
      <c r="I28" s="33">
        <v>0</v>
      </c>
      <c r="J28" s="33">
        <v>0</v>
      </c>
      <c r="K28" s="33">
        <v>0</v>
      </c>
      <c r="L28" s="34"/>
      <c r="M28" s="33">
        <v>0</v>
      </c>
      <c r="N28" s="33">
        <v>0</v>
      </c>
      <c r="O28" s="33">
        <v>0</v>
      </c>
      <c r="P28" s="33">
        <v>0</v>
      </c>
      <c r="Q28" s="33">
        <v>1810507.2503497535</v>
      </c>
      <c r="R28" s="33">
        <v>2380191.9916899996</v>
      </c>
      <c r="S28" s="33">
        <v>37640.137500000004</v>
      </c>
      <c r="T28" s="33">
        <v>220011.72</v>
      </c>
      <c r="U28" s="33">
        <v>0</v>
      </c>
      <c r="V28" s="36"/>
      <c r="W28" s="36"/>
      <c r="X28" s="36"/>
      <c r="Y28" s="36"/>
      <c r="Z28" s="36"/>
      <c r="AA28" s="35"/>
    </row>
    <row r="29" spans="1:27" s="28" customFormat="1" ht="30" customHeight="1" x14ac:dyDescent="0.3">
      <c r="A29" s="32">
        <v>327</v>
      </c>
      <c r="B29" s="32" t="s">
        <v>4</v>
      </c>
      <c r="C29" s="32">
        <v>327019581</v>
      </c>
      <c r="D29" s="31" t="s">
        <v>444</v>
      </c>
      <c r="E29" s="30"/>
      <c r="F29" s="33"/>
      <c r="G29" s="33"/>
      <c r="H29" s="33">
        <v>470000</v>
      </c>
      <c r="I29" s="33"/>
      <c r="J29" s="33"/>
      <c r="K29" s="33"/>
      <c r="L29" s="34"/>
      <c r="M29" s="33"/>
      <c r="N29" s="33"/>
      <c r="O29" s="33"/>
      <c r="P29" s="33"/>
      <c r="Q29" s="33">
        <v>470000</v>
      </c>
      <c r="R29" s="33">
        <v>0</v>
      </c>
      <c r="S29" s="33">
        <v>0</v>
      </c>
      <c r="T29" s="33">
        <v>24675</v>
      </c>
      <c r="U29" s="33">
        <v>0</v>
      </c>
      <c r="V29" s="36"/>
      <c r="W29" s="36"/>
      <c r="X29" s="36"/>
      <c r="Y29" s="36"/>
      <c r="Z29" s="36"/>
      <c r="AA29" s="35"/>
    </row>
  </sheetData>
  <sheetProtection formatCells="0" sort="0" autoFilter="0"/>
  <autoFilter ref="A2:D29" xr:uid="{00000000-0009-0000-0000-000002000000}"/>
  <mergeCells count="4">
    <mergeCell ref="F1:K1"/>
    <mergeCell ref="M1:U1"/>
    <mergeCell ref="V1:Z1"/>
    <mergeCell ref="A1:D1"/>
  </mergeCells>
  <pageMargins left="0.70866141732283472" right="0.70866141732283472" top="0.74803149606299213" bottom="0.74803149606299213" header="0.31496062992125984" footer="0.31496062992125984"/>
  <pageSetup paperSize="8" scale="64" fitToWidth="0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2"/>
  <sheetViews>
    <sheetView workbookViewId="0">
      <selection activeCell="E2" sqref="E2"/>
    </sheetView>
  </sheetViews>
  <sheetFormatPr defaultRowHeight="14.4" x14ac:dyDescent="0.3"/>
  <cols>
    <col min="1" max="1" width="20.6640625" bestFit="1" customWidth="1"/>
    <col min="2" max="2" width="38.6640625" bestFit="1" customWidth="1"/>
  </cols>
  <sheetData>
    <row r="1" spans="1:6" x14ac:dyDescent="0.3">
      <c r="D1" t="s">
        <v>526</v>
      </c>
      <c r="E1" t="s">
        <v>528</v>
      </c>
      <c r="F1" t="s">
        <v>527</v>
      </c>
    </row>
    <row r="2" spans="1:6" x14ac:dyDescent="0.3">
      <c r="A2" t="s">
        <v>46</v>
      </c>
      <c r="B2" t="s">
        <v>502</v>
      </c>
      <c r="C2" t="s">
        <v>525</v>
      </c>
      <c r="D2">
        <v>20240492</v>
      </c>
      <c r="E2">
        <v>118921</v>
      </c>
      <c r="F2">
        <v>314006</v>
      </c>
    </row>
    <row r="3" spans="1:6" x14ac:dyDescent="0.3">
      <c r="A3" t="s">
        <v>44</v>
      </c>
      <c r="B3" t="s">
        <v>491</v>
      </c>
      <c r="C3" t="s">
        <v>525</v>
      </c>
      <c r="D3">
        <v>29366676</v>
      </c>
      <c r="E3">
        <v>133797</v>
      </c>
      <c r="F3">
        <v>1490606</v>
      </c>
    </row>
    <row r="4" spans="1:6" x14ac:dyDescent="0.3">
      <c r="A4" t="s">
        <v>44</v>
      </c>
      <c r="B4" t="s">
        <v>489</v>
      </c>
      <c r="C4" t="s">
        <v>525</v>
      </c>
      <c r="D4">
        <v>5695020</v>
      </c>
      <c r="E4">
        <v>21082</v>
      </c>
      <c r="F4">
        <v>451770</v>
      </c>
    </row>
    <row r="5" spans="1:6" x14ac:dyDescent="0.3">
      <c r="A5" t="s">
        <v>45</v>
      </c>
      <c r="B5" t="s">
        <v>497</v>
      </c>
      <c r="C5" t="s">
        <v>525</v>
      </c>
      <c r="D5">
        <v>4679682</v>
      </c>
      <c r="E5">
        <v>22249</v>
      </c>
      <c r="F5">
        <v>860665</v>
      </c>
    </row>
    <row r="6" spans="1:6" x14ac:dyDescent="0.3">
      <c r="A6" t="s">
        <v>45</v>
      </c>
      <c r="B6" t="s">
        <v>499</v>
      </c>
      <c r="C6" t="s">
        <v>525</v>
      </c>
      <c r="D6">
        <v>36782968</v>
      </c>
      <c r="E6">
        <v>217160</v>
      </c>
      <c r="F6">
        <v>2317768</v>
      </c>
    </row>
    <row r="7" spans="1:6" x14ac:dyDescent="0.3">
      <c r="A7" t="s">
        <v>45</v>
      </c>
      <c r="B7" t="s">
        <v>494</v>
      </c>
      <c r="C7" t="s">
        <v>525</v>
      </c>
      <c r="D7">
        <v>1388438</v>
      </c>
      <c r="E7">
        <v>11457</v>
      </c>
      <c r="F7">
        <v>13658</v>
      </c>
    </row>
    <row r="8" spans="1:6" x14ac:dyDescent="0.3">
      <c r="A8" t="s">
        <v>469</v>
      </c>
      <c r="B8" t="s">
        <v>476</v>
      </c>
      <c r="C8" t="s">
        <v>525</v>
      </c>
      <c r="D8">
        <v>3204109</v>
      </c>
      <c r="E8">
        <v>3843</v>
      </c>
      <c r="F8">
        <v>1708363</v>
      </c>
    </row>
    <row r="9" spans="1:6" x14ac:dyDescent="0.3">
      <c r="A9" t="s">
        <v>469</v>
      </c>
      <c r="B9" t="s">
        <v>474</v>
      </c>
      <c r="C9" t="s">
        <v>525</v>
      </c>
      <c r="D9">
        <v>2014772</v>
      </c>
      <c r="F9">
        <v>301114</v>
      </c>
    </row>
    <row r="10" spans="1:6" x14ac:dyDescent="0.3">
      <c r="A10" t="s">
        <v>469</v>
      </c>
      <c r="B10" t="s">
        <v>478</v>
      </c>
      <c r="C10" t="s">
        <v>525</v>
      </c>
      <c r="D10">
        <v>2645772</v>
      </c>
      <c r="E10">
        <v>9262</v>
      </c>
      <c r="F10">
        <v>639892</v>
      </c>
    </row>
    <row r="11" spans="1:6" x14ac:dyDescent="0.3">
      <c r="A11" t="s">
        <v>469</v>
      </c>
      <c r="B11" t="s">
        <v>484</v>
      </c>
      <c r="C11" t="s">
        <v>525</v>
      </c>
      <c r="D11">
        <v>6904428</v>
      </c>
      <c r="E11">
        <v>15088</v>
      </c>
      <c r="F11">
        <v>1143735</v>
      </c>
    </row>
    <row r="12" spans="1:6" x14ac:dyDescent="0.3">
      <c r="A12" t="s">
        <v>469</v>
      </c>
      <c r="B12" t="s">
        <v>482</v>
      </c>
      <c r="C12" t="s">
        <v>525</v>
      </c>
      <c r="D12">
        <v>3233244</v>
      </c>
      <c r="E12">
        <v>11071</v>
      </c>
      <c r="F12">
        <v>4970685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19"/>
  <sheetViews>
    <sheetView workbookViewId="0">
      <selection activeCell="G24" sqref="G24"/>
    </sheetView>
  </sheetViews>
  <sheetFormatPr defaultColWidth="8.88671875" defaultRowHeight="14.4" x14ac:dyDescent="0.3"/>
  <cols>
    <col min="6" max="6" width="39.33203125" bestFit="1" customWidth="1"/>
    <col min="7" max="7" width="32.6640625" bestFit="1" customWidth="1"/>
  </cols>
  <sheetData>
    <row r="1" spans="1:12" x14ac:dyDescent="0.3">
      <c r="A1" t="s">
        <v>461</v>
      </c>
      <c r="B1" t="s">
        <v>517</v>
      </c>
      <c r="C1" t="s">
        <v>518</v>
      </c>
      <c r="D1" t="s">
        <v>519</v>
      </c>
      <c r="E1" t="s">
        <v>520</v>
      </c>
      <c r="F1" t="s">
        <v>521</v>
      </c>
      <c r="G1" t="s">
        <v>522</v>
      </c>
      <c r="H1" t="s">
        <v>462</v>
      </c>
      <c r="I1" t="s">
        <v>463</v>
      </c>
      <c r="J1" t="s">
        <v>464</v>
      </c>
      <c r="K1" t="s">
        <v>465</v>
      </c>
      <c r="L1" t="s">
        <v>466</v>
      </c>
    </row>
    <row r="2" spans="1:12" x14ac:dyDescent="0.3">
      <c r="A2" t="s">
        <v>467</v>
      </c>
      <c r="B2" s="43">
        <v>44812</v>
      </c>
      <c r="C2" t="s">
        <v>468</v>
      </c>
      <c r="D2" t="s">
        <v>469</v>
      </c>
      <c r="E2" t="s">
        <v>470</v>
      </c>
      <c r="F2" t="s">
        <v>471</v>
      </c>
      <c r="G2" t="s">
        <v>523</v>
      </c>
      <c r="H2" s="28">
        <v>215558</v>
      </c>
      <c r="I2" s="28">
        <v>54647</v>
      </c>
      <c r="J2" t="s">
        <v>472</v>
      </c>
      <c r="K2" t="s">
        <v>472</v>
      </c>
      <c r="L2" t="s">
        <v>472</v>
      </c>
    </row>
    <row r="3" spans="1:12" x14ac:dyDescent="0.3">
      <c r="A3" t="s">
        <v>467</v>
      </c>
      <c r="B3" s="43">
        <v>44812</v>
      </c>
      <c r="C3" t="s">
        <v>468</v>
      </c>
      <c r="D3" t="s">
        <v>469</v>
      </c>
      <c r="E3" t="s">
        <v>473</v>
      </c>
      <c r="F3" t="s">
        <v>474</v>
      </c>
      <c r="G3" t="s">
        <v>523</v>
      </c>
      <c r="H3" s="28">
        <v>1253473</v>
      </c>
      <c r="I3" s="28">
        <v>230781</v>
      </c>
      <c r="J3" t="s">
        <v>472</v>
      </c>
      <c r="K3" t="s">
        <v>472</v>
      </c>
      <c r="L3" t="s">
        <v>472</v>
      </c>
    </row>
    <row r="4" spans="1:12" x14ac:dyDescent="0.3">
      <c r="A4" t="s">
        <v>467</v>
      </c>
      <c r="B4" s="43">
        <v>44812</v>
      </c>
      <c r="C4" t="s">
        <v>468</v>
      </c>
      <c r="D4" t="s">
        <v>469</v>
      </c>
      <c r="E4" t="s">
        <v>475</v>
      </c>
      <c r="F4" t="s">
        <v>476</v>
      </c>
      <c r="G4" t="s">
        <v>523</v>
      </c>
      <c r="H4" s="28">
        <v>1088353</v>
      </c>
      <c r="I4" s="28">
        <v>534780</v>
      </c>
      <c r="J4" s="28">
        <v>1040</v>
      </c>
      <c r="K4" t="s">
        <v>472</v>
      </c>
      <c r="L4" t="s">
        <v>472</v>
      </c>
    </row>
    <row r="5" spans="1:12" x14ac:dyDescent="0.3">
      <c r="A5" t="s">
        <v>467</v>
      </c>
      <c r="B5" s="43">
        <v>44812</v>
      </c>
      <c r="C5" t="s">
        <v>468</v>
      </c>
      <c r="D5" t="s">
        <v>469</v>
      </c>
      <c r="E5" t="s">
        <v>477</v>
      </c>
      <c r="F5" t="s">
        <v>478</v>
      </c>
      <c r="G5" t="s">
        <v>523</v>
      </c>
      <c r="H5" s="28">
        <v>1203189</v>
      </c>
      <c r="I5" s="28">
        <v>333114</v>
      </c>
      <c r="J5" t="s">
        <v>472</v>
      </c>
      <c r="K5" t="s">
        <v>472</v>
      </c>
      <c r="L5" t="s">
        <v>472</v>
      </c>
    </row>
    <row r="6" spans="1:12" x14ac:dyDescent="0.3">
      <c r="A6" t="s">
        <v>467</v>
      </c>
      <c r="B6" s="43">
        <v>44812</v>
      </c>
      <c r="C6" t="s">
        <v>468</v>
      </c>
      <c r="D6" t="s">
        <v>469</v>
      </c>
      <c r="E6" t="s">
        <v>479</v>
      </c>
      <c r="F6" t="s">
        <v>480</v>
      </c>
      <c r="G6" t="s">
        <v>523</v>
      </c>
      <c r="H6" s="28">
        <v>2066394</v>
      </c>
      <c r="I6" s="28">
        <v>1029374</v>
      </c>
      <c r="J6" t="s">
        <v>472</v>
      </c>
      <c r="K6" s="28">
        <v>84220</v>
      </c>
      <c r="L6" s="28">
        <v>8880</v>
      </c>
    </row>
    <row r="7" spans="1:12" x14ac:dyDescent="0.3">
      <c r="A7" t="s">
        <v>467</v>
      </c>
      <c r="B7" s="43">
        <v>44812</v>
      </c>
      <c r="C7" t="s">
        <v>468</v>
      </c>
      <c r="D7" t="s">
        <v>469</v>
      </c>
      <c r="E7" t="s">
        <v>481</v>
      </c>
      <c r="F7" t="s">
        <v>482</v>
      </c>
      <c r="G7" t="s">
        <v>523</v>
      </c>
      <c r="H7" s="28">
        <v>804412</v>
      </c>
      <c r="I7" s="28">
        <v>1547869</v>
      </c>
      <c r="J7" s="28">
        <v>1266</v>
      </c>
      <c r="K7" t="s">
        <v>472</v>
      </c>
      <c r="L7" t="s">
        <v>472</v>
      </c>
    </row>
    <row r="8" spans="1:12" x14ac:dyDescent="0.3">
      <c r="A8" t="s">
        <v>467</v>
      </c>
      <c r="B8" s="43">
        <v>44812</v>
      </c>
      <c r="C8" t="s">
        <v>468</v>
      </c>
      <c r="D8" t="s">
        <v>469</v>
      </c>
      <c r="E8" t="s">
        <v>483</v>
      </c>
      <c r="F8" t="s">
        <v>484</v>
      </c>
      <c r="G8" t="s">
        <v>523</v>
      </c>
      <c r="H8" s="28">
        <v>884496</v>
      </c>
      <c r="I8" s="28">
        <v>90076</v>
      </c>
      <c r="J8" t="s">
        <v>472</v>
      </c>
      <c r="K8" t="s">
        <v>472</v>
      </c>
      <c r="L8" t="s">
        <v>472</v>
      </c>
    </row>
    <row r="9" spans="1:12" x14ac:dyDescent="0.3">
      <c r="A9" t="s">
        <v>467</v>
      </c>
      <c r="B9" s="43">
        <v>44812</v>
      </c>
      <c r="C9" t="s">
        <v>468</v>
      </c>
      <c r="D9" t="s">
        <v>469</v>
      </c>
      <c r="E9" t="s">
        <v>485</v>
      </c>
      <c r="F9" t="s">
        <v>486</v>
      </c>
      <c r="G9" t="s">
        <v>523</v>
      </c>
      <c r="H9" t="s">
        <v>472</v>
      </c>
      <c r="I9" t="s">
        <v>472</v>
      </c>
      <c r="J9" t="s">
        <v>472</v>
      </c>
      <c r="K9" s="28">
        <v>150100</v>
      </c>
      <c r="L9" t="s">
        <v>472</v>
      </c>
    </row>
    <row r="10" spans="1:12" x14ac:dyDescent="0.3">
      <c r="A10" t="s">
        <v>467</v>
      </c>
      <c r="B10" s="43">
        <v>44812</v>
      </c>
      <c r="C10" t="s">
        <v>487</v>
      </c>
      <c r="D10" t="s">
        <v>44</v>
      </c>
      <c r="E10" t="s">
        <v>488</v>
      </c>
      <c r="F10" t="s">
        <v>489</v>
      </c>
      <c r="G10" t="s">
        <v>523</v>
      </c>
      <c r="H10" s="28">
        <v>508133</v>
      </c>
      <c r="I10" s="28">
        <v>108602</v>
      </c>
      <c r="J10" s="28">
        <v>4596</v>
      </c>
      <c r="K10" t="s">
        <v>472</v>
      </c>
      <c r="L10" t="s">
        <v>472</v>
      </c>
    </row>
    <row r="11" spans="1:12" x14ac:dyDescent="0.3">
      <c r="A11" t="s">
        <v>467</v>
      </c>
      <c r="B11" s="43">
        <v>44812</v>
      </c>
      <c r="C11" t="s">
        <v>487</v>
      </c>
      <c r="D11" t="s">
        <v>44</v>
      </c>
      <c r="E11" t="s">
        <v>490</v>
      </c>
      <c r="F11" t="s">
        <v>491</v>
      </c>
      <c r="G11" t="s">
        <v>523</v>
      </c>
      <c r="H11" s="28">
        <v>2105673</v>
      </c>
      <c r="I11" s="28">
        <v>284999</v>
      </c>
      <c r="J11" s="28">
        <v>10306</v>
      </c>
      <c r="K11" s="28">
        <v>34070</v>
      </c>
      <c r="L11" t="s">
        <v>472</v>
      </c>
    </row>
    <row r="12" spans="1:12" x14ac:dyDescent="0.3">
      <c r="A12" t="s">
        <v>467</v>
      </c>
      <c r="B12" s="43">
        <v>44812</v>
      </c>
      <c r="C12" t="s">
        <v>492</v>
      </c>
      <c r="D12" t="s">
        <v>45</v>
      </c>
      <c r="E12" t="s">
        <v>493</v>
      </c>
      <c r="F12" t="s">
        <v>495</v>
      </c>
      <c r="G12" t="s">
        <v>523</v>
      </c>
      <c r="H12" s="28">
        <v>213528</v>
      </c>
      <c r="I12" s="28">
        <v>34490</v>
      </c>
      <c r="J12" t="s">
        <v>472</v>
      </c>
      <c r="K12" s="28">
        <v>82650</v>
      </c>
      <c r="L12" t="s">
        <v>472</v>
      </c>
    </row>
    <row r="13" spans="1:12" x14ac:dyDescent="0.3">
      <c r="A13" t="s">
        <v>467</v>
      </c>
      <c r="B13" s="43">
        <v>44812</v>
      </c>
      <c r="C13" t="s">
        <v>492</v>
      </c>
      <c r="D13" t="s">
        <v>45</v>
      </c>
      <c r="E13" t="s">
        <v>493</v>
      </c>
      <c r="F13" t="s">
        <v>494</v>
      </c>
      <c r="G13" t="s">
        <v>523</v>
      </c>
      <c r="H13" s="28">
        <v>374895</v>
      </c>
      <c r="I13" s="28">
        <v>17801</v>
      </c>
      <c r="J13" s="28">
        <v>900</v>
      </c>
      <c r="K13" t="s">
        <v>472</v>
      </c>
      <c r="L13" t="s">
        <v>472</v>
      </c>
    </row>
    <row r="14" spans="1:12" x14ac:dyDescent="0.3">
      <c r="A14" t="s">
        <v>467</v>
      </c>
      <c r="B14" s="43">
        <v>44812</v>
      </c>
      <c r="C14" t="s">
        <v>492</v>
      </c>
      <c r="D14" t="s">
        <v>45</v>
      </c>
      <c r="E14" t="s">
        <v>496</v>
      </c>
      <c r="F14" t="s">
        <v>497</v>
      </c>
      <c r="G14" t="s">
        <v>523</v>
      </c>
      <c r="H14" s="28">
        <v>702502</v>
      </c>
      <c r="I14" s="28">
        <v>152053</v>
      </c>
      <c r="J14" s="28">
        <v>1127</v>
      </c>
      <c r="K14" s="28">
        <v>1520</v>
      </c>
      <c r="L14" t="s">
        <v>472</v>
      </c>
    </row>
    <row r="15" spans="1:12" x14ac:dyDescent="0.3">
      <c r="A15" t="s">
        <v>467</v>
      </c>
      <c r="B15" s="43">
        <v>44812</v>
      </c>
      <c r="C15" t="s">
        <v>492</v>
      </c>
      <c r="D15" t="s">
        <v>45</v>
      </c>
      <c r="E15" t="s">
        <v>498</v>
      </c>
      <c r="F15" t="s">
        <v>499</v>
      </c>
      <c r="G15" t="s">
        <v>523</v>
      </c>
      <c r="H15" s="28">
        <v>1166405</v>
      </c>
      <c r="I15" s="28">
        <v>107924</v>
      </c>
      <c r="J15" s="28">
        <v>1969</v>
      </c>
      <c r="K15" t="s">
        <v>472</v>
      </c>
      <c r="L15" t="s">
        <v>472</v>
      </c>
    </row>
    <row r="16" spans="1:12" x14ac:dyDescent="0.3">
      <c r="A16" t="s">
        <v>467</v>
      </c>
      <c r="B16" s="43">
        <v>44812</v>
      </c>
      <c r="C16" t="s">
        <v>500</v>
      </c>
      <c r="D16" t="s">
        <v>46</v>
      </c>
      <c r="E16" t="s">
        <v>501</v>
      </c>
      <c r="F16" t="s">
        <v>502</v>
      </c>
      <c r="G16" t="s">
        <v>523</v>
      </c>
      <c r="H16" s="28">
        <v>1708911</v>
      </c>
      <c r="I16" s="28">
        <v>52624</v>
      </c>
      <c r="J16" s="28">
        <v>3744</v>
      </c>
      <c r="K16" t="s">
        <v>472</v>
      </c>
      <c r="L16" t="s">
        <v>472</v>
      </c>
    </row>
    <row r="17" spans="1:12" x14ac:dyDescent="0.3">
      <c r="A17" t="s">
        <v>467</v>
      </c>
      <c r="B17" s="43">
        <v>44812</v>
      </c>
      <c r="C17" t="s">
        <v>500</v>
      </c>
      <c r="D17" t="s">
        <v>46</v>
      </c>
      <c r="E17" t="s">
        <v>503</v>
      </c>
      <c r="F17" t="s">
        <v>504</v>
      </c>
      <c r="G17" t="s">
        <v>523</v>
      </c>
      <c r="H17" s="28">
        <v>44214</v>
      </c>
      <c r="I17" t="s">
        <v>472</v>
      </c>
      <c r="J17" t="s">
        <v>472</v>
      </c>
      <c r="K17" s="28">
        <v>1200</v>
      </c>
      <c r="L17" t="s">
        <v>472</v>
      </c>
    </row>
    <row r="18" spans="1:12" x14ac:dyDescent="0.3">
      <c r="A18" t="s">
        <v>467</v>
      </c>
      <c r="B18" s="43">
        <v>44812</v>
      </c>
      <c r="C18" t="s">
        <v>500</v>
      </c>
      <c r="D18" t="s">
        <v>46</v>
      </c>
      <c r="E18" t="s">
        <v>505</v>
      </c>
      <c r="F18" t="s">
        <v>506</v>
      </c>
      <c r="G18" t="s">
        <v>523</v>
      </c>
      <c r="H18" t="s">
        <v>472</v>
      </c>
      <c r="I18" t="s">
        <v>472</v>
      </c>
      <c r="J18" t="s">
        <v>472</v>
      </c>
      <c r="K18" s="28">
        <v>97850</v>
      </c>
      <c r="L18" t="s">
        <v>472</v>
      </c>
    </row>
    <row r="19" spans="1:12" x14ac:dyDescent="0.3">
      <c r="A19" t="s">
        <v>467</v>
      </c>
      <c r="B19" s="43">
        <v>44812</v>
      </c>
      <c r="C19" t="s">
        <v>507</v>
      </c>
      <c r="D19" t="s">
        <v>508</v>
      </c>
      <c r="E19" t="s">
        <v>509</v>
      </c>
      <c r="F19" t="s">
        <v>510</v>
      </c>
      <c r="G19" t="s">
        <v>523</v>
      </c>
      <c r="H19" s="28">
        <v>537428</v>
      </c>
      <c r="I19" s="28">
        <v>8223</v>
      </c>
      <c r="J19" t="s">
        <v>472</v>
      </c>
      <c r="K19" s="28">
        <v>65740</v>
      </c>
      <c r="L19" t="s">
        <v>472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F22"/>
  <sheetViews>
    <sheetView workbookViewId="0">
      <selection sqref="A1:XFD1048576"/>
    </sheetView>
  </sheetViews>
  <sheetFormatPr defaultColWidth="8.88671875" defaultRowHeight="14.4" x14ac:dyDescent="0.3"/>
  <cols>
    <col min="1" max="1" width="21.109375" customWidth="1"/>
    <col min="2" max="2" width="27.5546875" customWidth="1"/>
    <col min="3" max="3" width="21.109375" customWidth="1"/>
    <col min="4" max="4" width="20.88671875" customWidth="1"/>
    <col min="6" max="6" width="13.109375" bestFit="1" customWidth="1"/>
  </cols>
  <sheetData>
    <row r="2" spans="1:6" ht="39.6" x14ac:dyDescent="0.3">
      <c r="A2" s="37" t="s">
        <v>448</v>
      </c>
      <c r="B2" s="37" t="s">
        <v>449</v>
      </c>
      <c r="C2" s="37" t="s">
        <v>450</v>
      </c>
      <c r="D2" s="37" t="s">
        <v>451</v>
      </c>
    </row>
    <row r="3" spans="1:6" x14ac:dyDescent="0.3">
      <c r="A3" s="38" t="s">
        <v>452</v>
      </c>
      <c r="B3" s="39">
        <v>1769228.45</v>
      </c>
      <c r="C3" s="39">
        <v>170236.80000000002</v>
      </c>
      <c r="D3" s="39">
        <f>SUM(B3:C3)</f>
        <v>1939465.25</v>
      </c>
    </row>
    <row r="4" spans="1:6" x14ac:dyDescent="0.3">
      <c r="A4" s="38" t="s">
        <v>453</v>
      </c>
      <c r="B4" s="39">
        <v>1351436</v>
      </c>
      <c r="C4" s="39">
        <v>101936</v>
      </c>
      <c r="D4" s="39">
        <f>SUM(B4:C4)</f>
        <v>1453372</v>
      </c>
    </row>
    <row r="5" spans="1:6" ht="26.4" x14ac:dyDescent="0.3">
      <c r="A5" s="38" t="s">
        <v>454</v>
      </c>
      <c r="B5" s="39">
        <v>1141841</v>
      </c>
      <c r="C5" s="37">
        <v>0</v>
      </c>
      <c r="D5" s="39">
        <f>SUM(B5:C5)</f>
        <v>1141841</v>
      </c>
    </row>
    <row r="6" spans="1:6" ht="26.4" x14ac:dyDescent="0.3">
      <c r="A6" s="38" t="s">
        <v>455</v>
      </c>
      <c r="B6" s="39">
        <v>976543</v>
      </c>
      <c r="C6" s="37">
        <v>0</v>
      </c>
      <c r="D6" s="39">
        <f>SUM(B6:C6)</f>
        <v>976543</v>
      </c>
      <c r="F6" s="40" t="s">
        <v>456</v>
      </c>
    </row>
    <row r="7" spans="1:6" ht="26.4" x14ac:dyDescent="0.3">
      <c r="A7" s="38" t="s">
        <v>457</v>
      </c>
      <c r="B7" s="39">
        <v>618052</v>
      </c>
      <c r="C7" s="37">
        <v>0</v>
      </c>
      <c r="D7" s="39">
        <f>SUM(B7:C7)</f>
        <v>618052</v>
      </c>
    </row>
    <row r="8" spans="1:6" x14ac:dyDescent="0.3">
      <c r="A8" s="41"/>
      <c r="B8" s="42">
        <f>SUM(B3:B7)</f>
        <v>5857100.4500000002</v>
      </c>
      <c r="C8" s="42">
        <f>SUM(C3:C7)</f>
        <v>272172.80000000005</v>
      </c>
      <c r="D8" s="42">
        <f>SUM(D3:D7)</f>
        <v>6129273.25</v>
      </c>
      <c r="F8" s="42"/>
    </row>
    <row r="9" spans="1:6" x14ac:dyDescent="0.3">
      <c r="A9" s="41"/>
    </row>
    <row r="11" spans="1:6" x14ac:dyDescent="0.3">
      <c r="A11" s="38" t="s">
        <v>452</v>
      </c>
      <c r="B11" s="39">
        <v>1055790</v>
      </c>
      <c r="C11" s="39">
        <v>165968</v>
      </c>
      <c r="D11" s="39">
        <f>SUM(B11:C11)</f>
        <v>1221758</v>
      </c>
    </row>
    <row r="12" spans="1:6" ht="26.4" x14ac:dyDescent="0.3">
      <c r="A12" s="38" t="s">
        <v>458</v>
      </c>
      <c r="B12" s="39">
        <v>303277</v>
      </c>
      <c r="C12" s="39">
        <v>0</v>
      </c>
      <c r="D12" s="39">
        <f>SUM(B12:C12)</f>
        <v>303277</v>
      </c>
    </row>
    <row r="13" spans="1:6" x14ac:dyDescent="0.3">
      <c r="A13" s="38" t="s">
        <v>459</v>
      </c>
      <c r="B13" s="39">
        <v>35500</v>
      </c>
      <c r="C13" s="39">
        <v>28470</v>
      </c>
      <c r="D13" s="39">
        <f>SUM(B13:C13)</f>
        <v>63970</v>
      </c>
    </row>
    <row r="14" spans="1:6" x14ac:dyDescent="0.3">
      <c r="A14" s="38" t="s">
        <v>460</v>
      </c>
      <c r="B14" s="39">
        <v>0</v>
      </c>
      <c r="C14" s="39">
        <v>464710.39999999991</v>
      </c>
      <c r="D14" s="39">
        <f>SUM(B14:C14)</f>
        <v>464710.39999999991</v>
      </c>
    </row>
    <row r="15" spans="1:6" x14ac:dyDescent="0.3">
      <c r="A15" s="41"/>
      <c r="B15" s="42">
        <f>SUM(B11:B14)</f>
        <v>1394567</v>
      </c>
      <c r="C15" s="42">
        <f>SUM(C11:C14)</f>
        <v>659148.39999999991</v>
      </c>
      <c r="D15" s="42">
        <f>SUM(D11:D14)</f>
        <v>2053715.4</v>
      </c>
      <c r="F15" s="42"/>
    </row>
    <row r="18" spans="2:4" x14ac:dyDescent="0.3">
      <c r="B18" s="42">
        <f>SUM(B8+B15)</f>
        <v>7251667.4500000002</v>
      </c>
      <c r="C18" s="42">
        <f>SUM(C8+C15)</f>
        <v>931321.2</v>
      </c>
      <c r="D18" s="42">
        <f>D8+D15</f>
        <v>8182988.6500000004</v>
      </c>
    </row>
    <row r="22" spans="2:4" x14ac:dyDescent="0.3">
      <c r="C22" s="4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492"/>
  <sheetViews>
    <sheetView workbookViewId="0"/>
  </sheetViews>
  <sheetFormatPr defaultColWidth="8.6640625" defaultRowHeight="14.4" x14ac:dyDescent="0.3"/>
  <cols>
    <col min="1" max="1" width="11.33203125" style="6" bestFit="1" customWidth="1"/>
    <col min="2" max="2" width="13.6640625" style="5" bestFit="1" customWidth="1"/>
    <col min="3" max="3" width="10.109375" style="6" bestFit="1" customWidth="1"/>
    <col min="4" max="4" width="100.44140625" style="5" bestFit="1" customWidth="1"/>
    <col min="5" max="9" width="10.5546875" style="6" customWidth="1"/>
    <col min="10" max="16384" width="8.6640625" style="5"/>
  </cols>
  <sheetData>
    <row r="1" spans="1:9" x14ac:dyDescent="0.3">
      <c r="A1" s="4" t="s">
        <v>0</v>
      </c>
      <c r="B1" s="22" t="s">
        <v>1</v>
      </c>
      <c r="C1" s="4" t="s">
        <v>2</v>
      </c>
      <c r="D1" s="4" t="s">
        <v>6</v>
      </c>
      <c r="E1" s="23" t="s">
        <v>421</v>
      </c>
      <c r="F1" s="23" t="s">
        <v>422</v>
      </c>
      <c r="G1" s="23" t="s">
        <v>423</v>
      </c>
      <c r="H1" s="23" t="s">
        <v>425</v>
      </c>
      <c r="I1" s="23" t="s">
        <v>424</v>
      </c>
    </row>
    <row r="2" spans="1:9" x14ac:dyDescent="0.3">
      <c r="A2" s="8">
        <v>321</v>
      </c>
      <c r="B2" s="7" t="s">
        <v>3</v>
      </c>
      <c r="C2" s="8">
        <v>321</v>
      </c>
      <c r="D2" s="7" t="s">
        <v>100</v>
      </c>
      <c r="E2" s="6" t="e">
        <f>VLOOKUP(C2,#REF!,1,FALSE)</f>
        <v>#REF!</v>
      </c>
      <c r="F2" s="6" t="e">
        <f>VLOOKUP(C2,#REF!,1,FALSE)</f>
        <v>#REF!</v>
      </c>
      <c r="G2" s="6" t="e">
        <f>VLOOKUP(C2,#REF!,1,FALSE)</f>
        <v>#REF!</v>
      </c>
      <c r="H2" s="6" t="e">
        <f>VLOOKUP(C2,#REF!,1,FALSE)</f>
        <v>#REF!</v>
      </c>
      <c r="I2" s="6" t="e">
        <f>VLOOKUP(C2,#REF!,1,FALSE)</f>
        <v>#REF!</v>
      </c>
    </row>
    <row r="3" spans="1:9" x14ac:dyDescent="0.3">
      <c r="A3" s="8">
        <v>321</v>
      </c>
      <c r="B3" s="7" t="s">
        <v>3</v>
      </c>
      <c r="C3" s="8">
        <v>701</v>
      </c>
      <c r="D3" s="7" t="s">
        <v>51</v>
      </c>
      <c r="E3" s="6" t="e">
        <f>VLOOKUP(C3,#REF!,1,FALSE)</f>
        <v>#REF!</v>
      </c>
      <c r="F3" s="6" t="e">
        <f>VLOOKUP(C3,#REF!,1,FALSE)</f>
        <v>#REF!</v>
      </c>
      <c r="G3" s="6" t="e">
        <f>VLOOKUP(C3,#REF!,1,FALSE)</f>
        <v>#REF!</v>
      </c>
      <c r="H3" s="6" t="e">
        <f>VLOOKUP(C3,#REF!,1,FALSE)</f>
        <v>#REF!</v>
      </c>
      <c r="I3" s="6" t="e">
        <f>VLOOKUP(C3,#REF!,1,FALSE)</f>
        <v>#REF!</v>
      </c>
    </row>
    <row r="4" spans="1:9" x14ac:dyDescent="0.3">
      <c r="A4" s="8">
        <v>321</v>
      </c>
      <c r="B4" s="7" t="s">
        <v>3</v>
      </c>
      <c r="C4" s="8">
        <v>702</v>
      </c>
      <c r="D4" s="7" t="s">
        <v>52</v>
      </c>
      <c r="E4" s="6" t="e">
        <f>VLOOKUP(C4,#REF!,1,FALSE)</f>
        <v>#REF!</v>
      </c>
      <c r="F4" s="6" t="e">
        <f>VLOOKUP(C4,#REF!,1,FALSE)</f>
        <v>#REF!</v>
      </c>
      <c r="G4" s="6" t="e">
        <f>VLOOKUP(C4,#REF!,1,FALSE)</f>
        <v>#REF!</v>
      </c>
      <c r="H4" s="6" t="e">
        <f>VLOOKUP(C4,#REF!,1,FALSE)</f>
        <v>#REF!</v>
      </c>
      <c r="I4" s="6" t="e">
        <f>VLOOKUP(C4,#REF!,1,FALSE)</f>
        <v>#REF!</v>
      </c>
    </row>
    <row r="5" spans="1:9" x14ac:dyDescent="0.3">
      <c r="A5" s="8">
        <v>321</v>
      </c>
      <c r="B5" s="7" t="s">
        <v>3</v>
      </c>
      <c r="C5" s="8">
        <v>703</v>
      </c>
      <c r="D5" s="7" t="s">
        <v>7</v>
      </c>
      <c r="E5" s="6" t="e">
        <f>VLOOKUP(C5,#REF!,1,FALSE)</f>
        <v>#REF!</v>
      </c>
      <c r="F5" s="6" t="e">
        <f>VLOOKUP(C5,#REF!,1,FALSE)</f>
        <v>#REF!</v>
      </c>
      <c r="G5" s="6" t="e">
        <f>VLOOKUP(C5,#REF!,1,FALSE)</f>
        <v>#REF!</v>
      </c>
      <c r="H5" s="6" t="e">
        <f>VLOOKUP(C5,#REF!,1,FALSE)</f>
        <v>#REF!</v>
      </c>
      <c r="I5" s="6" t="e">
        <f>VLOOKUP(C5,#REF!,1,FALSE)</f>
        <v>#REF!</v>
      </c>
    </row>
    <row r="6" spans="1:9" x14ac:dyDescent="0.3">
      <c r="A6" s="8">
        <v>321</v>
      </c>
      <c r="B6" s="7" t="s">
        <v>3</v>
      </c>
      <c r="C6" s="8">
        <v>704</v>
      </c>
      <c r="D6" s="7" t="s">
        <v>53</v>
      </c>
      <c r="E6" s="6" t="e">
        <f>VLOOKUP(C6,#REF!,1,FALSE)</f>
        <v>#REF!</v>
      </c>
      <c r="F6" s="6" t="e">
        <f>VLOOKUP(C6,#REF!,1,FALSE)</f>
        <v>#REF!</v>
      </c>
      <c r="G6" s="6" t="e">
        <f>VLOOKUP(C6,#REF!,1,FALSE)</f>
        <v>#REF!</v>
      </c>
      <c r="H6" s="6" t="e">
        <f>VLOOKUP(C6,#REF!,1,FALSE)</f>
        <v>#REF!</v>
      </c>
      <c r="I6" s="6" t="e">
        <f>VLOOKUP(C6,#REF!,1,FALSE)</f>
        <v>#REF!</v>
      </c>
    </row>
    <row r="7" spans="1:9" x14ac:dyDescent="0.3">
      <c r="A7" s="8">
        <v>321</v>
      </c>
      <c r="B7" s="7" t="s">
        <v>3</v>
      </c>
      <c r="C7" s="8">
        <v>705</v>
      </c>
      <c r="D7" s="7" t="s">
        <v>8</v>
      </c>
      <c r="E7" s="6" t="e">
        <f>VLOOKUP(C7,#REF!,1,FALSE)</f>
        <v>#REF!</v>
      </c>
      <c r="F7" s="6" t="e">
        <f>VLOOKUP(C7,#REF!,1,FALSE)</f>
        <v>#REF!</v>
      </c>
      <c r="G7" s="6" t="e">
        <f>VLOOKUP(C7,#REF!,1,FALSE)</f>
        <v>#REF!</v>
      </c>
      <c r="H7" s="6" t="e">
        <f>VLOOKUP(C7,#REF!,1,FALSE)</f>
        <v>#REF!</v>
      </c>
      <c r="I7" s="6" t="e">
        <f>VLOOKUP(C7,#REF!,1,FALSE)</f>
        <v>#REF!</v>
      </c>
    </row>
    <row r="8" spans="1:9" x14ac:dyDescent="0.3">
      <c r="A8" s="8">
        <v>321</v>
      </c>
      <c r="B8" s="7" t="s">
        <v>3</v>
      </c>
      <c r="C8" s="8">
        <v>706</v>
      </c>
      <c r="D8" s="7" t="s">
        <v>9</v>
      </c>
      <c r="E8" s="6" t="e">
        <f>VLOOKUP(C8,#REF!,1,FALSE)</f>
        <v>#REF!</v>
      </c>
      <c r="F8" s="6" t="e">
        <f>VLOOKUP(C8,#REF!,1,FALSE)</f>
        <v>#REF!</v>
      </c>
      <c r="G8" s="6" t="e">
        <f>VLOOKUP(C8,#REF!,1,FALSE)</f>
        <v>#REF!</v>
      </c>
      <c r="H8" s="6" t="e">
        <f>VLOOKUP(C8,#REF!,1,FALSE)</f>
        <v>#REF!</v>
      </c>
      <c r="I8" s="6" t="e">
        <f>VLOOKUP(C8,#REF!,1,FALSE)</f>
        <v>#REF!</v>
      </c>
    </row>
    <row r="9" spans="1:9" x14ac:dyDescent="0.3">
      <c r="A9" s="8">
        <v>321</v>
      </c>
      <c r="B9" s="7" t="s">
        <v>3</v>
      </c>
      <c r="C9" s="8">
        <v>707</v>
      </c>
      <c r="D9" s="7" t="s">
        <v>10</v>
      </c>
      <c r="E9" s="6" t="e">
        <f>VLOOKUP(C9,#REF!,1,FALSE)</f>
        <v>#REF!</v>
      </c>
      <c r="F9" s="6" t="e">
        <f>VLOOKUP(C9,#REF!,1,FALSE)</f>
        <v>#REF!</v>
      </c>
      <c r="G9" s="6" t="e">
        <f>VLOOKUP(C9,#REF!,1,FALSE)</f>
        <v>#REF!</v>
      </c>
      <c r="H9" s="6" t="e">
        <f>VLOOKUP(C9,#REF!,1,FALSE)</f>
        <v>#REF!</v>
      </c>
      <c r="I9" s="6" t="e">
        <f>VLOOKUP(C9,#REF!,1,FALSE)</f>
        <v>#REF!</v>
      </c>
    </row>
    <row r="10" spans="1:9" x14ac:dyDescent="0.3">
      <c r="A10" s="8">
        <v>321</v>
      </c>
      <c r="B10" s="7" t="s">
        <v>3</v>
      </c>
      <c r="C10" s="8">
        <v>708</v>
      </c>
      <c r="D10" s="7" t="s">
        <v>11</v>
      </c>
      <c r="E10" s="6" t="e">
        <f>VLOOKUP(C10,#REF!,1,FALSE)</f>
        <v>#REF!</v>
      </c>
      <c r="F10" s="6" t="e">
        <f>VLOOKUP(C10,#REF!,1,FALSE)</f>
        <v>#REF!</v>
      </c>
      <c r="G10" s="6" t="e">
        <f>VLOOKUP(C10,#REF!,1,FALSE)</f>
        <v>#REF!</v>
      </c>
      <c r="H10" s="6" t="e">
        <f>VLOOKUP(C10,#REF!,1,FALSE)</f>
        <v>#REF!</v>
      </c>
      <c r="I10" s="6" t="e">
        <f>VLOOKUP(C10,#REF!,1,FALSE)</f>
        <v>#REF!</v>
      </c>
    </row>
    <row r="11" spans="1:9" x14ac:dyDescent="0.3">
      <c r="A11" s="8">
        <v>321</v>
      </c>
      <c r="B11" s="7" t="s">
        <v>3</v>
      </c>
      <c r="C11" s="8">
        <v>709</v>
      </c>
      <c r="D11" s="7" t="s">
        <v>12</v>
      </c>
      <c r="E11" s="6" t="e">
        <f>VLOOKUP(C11,#REF!,1,FALSE)</f>
        <v>#REF!</v>
      </c>
      <c r="F11" s="6" t="e">
        <f>VLOOKUP(C11,#REF!,1,FALSE)</f>
        <v>#REF!</v>
      </c>
      <c r="G11" s="6" t="e">
        <f>VLOOKUP(C11,#REF!,1,FALSE)</f>
        <v>#REF!</v>
      </c>
      <c r="H11" s="6" t="e">
        <f>VLOOKUP(C11,#REF!,1,FALSE)</f>
        <v>#REF!</v>
      </c>
      <c r="I11" s="6" t="e">
        <f>VLOOKUP(C11,#REF!,1,FALSE)</f>
        <v>#REF!</v>
      </c>
    </row>
    <row r="12" spans="1:9" x14ac:dyDescent="0.3">
      <c r="A12" s="8">
        <v>321</v>
      </c>
      <c r="B12" s="7" t="s">
        <v>3</v>
      </c>
      <c r="C12" s="8">
        <v>922</v>
      </c>
      <c r="D12" s="7" t="s">
        <v>54</v>
      </c>
      <c r="E12" s="6" t="e">
        <f>VLOOKUP(C12,#REF!,1,FALSE)</f>
        <v>#REF!</v>
      </c>
      <c r="F12" s="6" t="e">
        <f>VLOOKUP(C12,#REF!,1,FALSE)</f>
        <v>#REF!</v>
      </c>
      <c r="G12" s="6" t="e">
        <f>VLOOKUP(C12,#REF!,1,FALSE)</f>
        <v>#REF!</v>
      </c>
      <c r="H12" s="6" t="e">
        <f>VLOOKUP(C12,#REF!,1,FALSE)</f>
        <v>#REF!</v>
      </c>
      <c r="I12" s="6" t="e">
        <f>VLOOKUP(C12,#REF!,1,FALSE)</f>
        <v>#REF!</v>
      </c>
    </row>
    <row r="13" spans="1:9" x14ac:dyDescent="0.3">
      <c r="A13" s="8">
        <v>321</v>
      </c>
      <c r="B13" s="7" t="s">
        <v>3</v>
      </c>
      <c r="C13" s="8">
        <v>923</v>
      </c>
      <c r="D13" s="7" t="s">
        <v>55</v>
      </c>
      <c r="E13" s="6" t="e">
        <f>VLOOKUP(C13,#REF!,1,FALSE)</f>
        <v>#REF!</v>
      </c>
      <c r="F13" s="6" t="e">
        <f>VLOOKUP(C13,#REF!,1,FALSE)</f>
        <v>#REF!</v>
      </c>
      <c r="G13" s="6" t="e">
        <f>VLOOKUP(C13,#REF!,1,FALSE)</f>
        <v>#REF!</v>
      </c>
      <c r="H13" s="6" t="e">
        <f>VLOOKUP(C13,#REF!,1,FALSE)</f>
        <v>#REF!</v>
      </c>
      <c r="I13" s="6" t="e">
        <f>VLOOKUP(C13,#REF!,1,FALSE)</f>
        <v>#REF!</v>
      </c>
    </row>
    <row r="14" spans="1:9" x14ac:dyDescent="0.3">
      <c r="A14" s="8">
        <v>321</v>
      </c>
      <c r="B14" s="7" t="s">
        <v>3</v>
      </c>
      <c r="C14" s="8">
        <v>925</v>
      </c>
      <c r="D14" s="7" t="s">
        <v>56</v>
      </c>
      <c r="E14" s="6" t="e">
        <f>VLOOKUP(C14,#REF!,1,FALSE)</f>
        <v>#REF!</v>
      </c>
      <c r="F14" s="6" t="e">
        <f>VLOOKUP(C14,#REF!,1,FALSE)</f>
        <v>#REF!</v>
      </c>
      <c r="G14" s="6" t="e">
        <f>VLOOKUP(C14,#REF!,1,FALSE)</f>
        <v>#REF!</v>
      </c>
      <c r="H14" s="6" t="e">
        <f>VLOOKUP(C14,#REF!,1,FALSE)</f>
        <v>#REF!</v>
      </c>
      <c r="I14" s="6" t="e">
        <f>VLOOKUP(C14,#REF!,1,FALSE)</f>
        <v>#REF!</v>
      </c>
    </row>
    <row r="15" spans="1:9" x14ac:dyDescent="0.3">
      <c r="A15" s="8">
        <v>321</v>
      </c>
      <c r="B15" s="7" t="s">
        <v>5</v>
      </c>
      <c r="C15" s="8">
        <v>321000181</v>
      </c>
      <c r="D15" s="7" t="s">
        <v>188</v>
      </c>
      <c r="E15" s="6" t="e">
        <f>VLOOKUP(C15,#REF!,1,FALSE)</f>
        <v>#REF!</v>
      </c>
      <c r="F15" s="6" t="e">
        <f>VLOOKUP(C15,#REF!,1,FALSE)</f>
        <v>#REF!</v>
      </c>
      <c r="G15" s="6" t="e">
        <f>VLOOKUP(C15,#REF!,1,FALSE)</f>
        <v>#REF!</v>
      </c>
      <c r="H15" s="6" t="e">
        <f>VLOOKUP(C15,#REF!,1,FALSE)</f>
        <v>#REF!</v>
      </c>
      <c r="I15" s="6" t="e">
        <f>VLOOKUP(C15,#REF!,1,FALSE)</f>
        <v>#REF!</v>
      </c>
    </row>
    <row r="16" spans="1:9" x14ac:dyDescent="0.3">
      <c r="A16" s="12">
        <v>321</v>
      </c>
      <c r="B16" s="11" t="s">
        <v>4</v>
      </c>
      <c r="C16" s="10">
        <v>504</v>
      </c>
      <c r="D16" s="9" t="s">
        <v>408</v>
      </c>
      <c r="E16" s="6" t="e">
        <f>VLOOKUP(C16,#REF!,1,FALSE)</f>
        <v>#REF!</v>
      </c>
      <c r="F16" s="6" t="e">
        <f>VLOOKUP(C16,#REF!,1,FALSE)</f>
        <v>#REF!</v>
      </c>
      <c r="G16" s="6" t="e">
        <f>VLOOKUP(C16,#REF!,1,FALSE)</f>
        <v>#REF!</v>
      </c>
      <c r="H16" s="6" t="e">
        <f>VLOOKUP(C16,#REF!,1,FALSE)</f>
        <v>#REF!</v>
      </c>
      <c r="I16" s="6" t="e">
        <f>VLOOKUP(C16,#REF!,1,FALSE)</f>
        <v>#REF!</v>
      </c>
    </row>
    <row r="17" spans="1:9" x14ac:dyDescent="0.3">
      <c r="A17" s="12">
        <v>321</v>
      </c>
      <c r="B17" s="11" t="s">
        <v>4</v>
      </c>
      <c r="C17" s="10">
        <v>513</v>
      </c>
      <c r="D17" s="9" t="s">
        <v>420</v>
      </c>
      <c r="E17" s="6" t="e">
        <f>VLOOKUP(C17,#REF!,1,FALSE)</f>
        <v>#REF!</v>
      </c>
      <c r="F17" s="6" t="e">
        <f>VLOOKUP(C17,#REF!,1,FALSE)</f>
        <v>#REF!</v>
      </c>
      <c r="G17" s="6" t="e">
        <f>VLOOKUP(C17,#REF!,1,FALSE)</f>
        <v>#REF!</v>
      </c>
      <c r="H17" s="6" t="e">
        <f>VLOOKUP(C17,#REF!,1,FALSE)</f>
        <v>#REF!</v>
      </c>
      <c r="I17" s="6" t="e">
        <f>VLOOKUP(C17,#REF!,1,FALSE)</f>
        <v>#REF!</v>
      </c>
    </row>
    <row r="18" spans="1:9" x14ac:dyDescent="0.3">
      <c r="A18" s="12">
        <v>321</v>
      </c>
      <c r="B18" s="11" t="s">
        <v>4</v>
      </c>
      <c r="C18" s="10">
        <v>528</v>
      </c>
      <c r="D18" s="9" t="s">
        <v>419</v>
      </c>
      <c r="E18" s="6" t="e">
        <f>VLOOKUP(C18,#REF!,1,FALSE)</f>
        <v>#REF!</v>
      </c>
      <c r="F18" s="6" t="e">
        <f>VLOOKUP(C18,#REF!,1,FALSE)</f>
        <v>#REF!</v>
      </c>
      <c r="G18" s="6" t="e">
        <f>VLOOKUP(C18,#REF!,1,FALSE)</f>
        <v>#REF!</v>
      </c>
      <c r="H18" s="6" t="e">
        <f>VLOOKUP(C18,#REF!,1,FALSE)</f>
        <v>#REF!</v>
      </c>
      <c r="I18" s="6" t="e">
        <f>VLOOKUP(C18,#REF!,1,FALSE)</f>
        <v>#REF!</v>
      </c>
    </row>
    <row r="19" spans="1:9" x14ac:dyDescent="0.3">
      <c r="A19" s="12">
        <v>321</v>
      </c>
      <c r="B19" s="11" t="s">
        <v>4</v>
      </c>
      <c r="C19" s="10">
        <v>554</v>
      </c>
      <c r="D19" s="9" t="s">
        <v>418</v>
      </c>
      <c r="E19" s="6" t="e">
        <f>VLOOKUP(C19,#REF!,1,FALSE)</f>
        <v>#REF!</v>
      </c>
      <c r="F19" s="6" t="e">
        <f>VLOOKUP(C19,#REF!,1,FALSE)</f>
        <v>#REF!</v>
      </c>
      <c r="G19" s="6" t="e">
        <f>VLOOKUP(C19,#REF!,1,FALSE)</f>
        <v>#REF!</v>
      </c>
      <c r="H19" s="6" t="e">
        <f>VLOOKUP(C19,#REF!,1,FALSE)</f>
        <v>#REF!</v>
      </c>
      <c r="I19" s="6" t="e">
        <f>VLOOKUP(C19,#REF!,1,FALSE)</f>
        <v>#REF!</v>
      </c>
    </row>
    <row r="20" spans="1:9" x14ac:dyDescent="0.3">
      <c r="A20" s="12">
        <v>321</v>
      </c>
      <c r="B20" s="11" t="s">
        <v>4</v>
      </c>
      <c r="C20" s="10">
        <v>558</v>
      </c>
      <c r="D20" s="9" t="s">
        <v>417</v>
      </c>
      <c r="E20" s="6" t="e">
        <f>VLOOKUP(C20,#REF!,1,FALSE)</f>
        <v>#REF!</v>
      </c>
      <c r="F20" s="6" t="e">
        <f>VLOOKUP(C20,#REF!,1,FALSE)</f>
        <v>#REF!</v>
      </c>
      <c r="G20" s="6" t="e">
        <f>VLOOKUP(C20,#REF!,1,FALSE)</f>
        <v>#REF!</v>
      </c>
      <c r="H20" s="6" t="e">
        <f>VLOOKUP(C20,#REF!,1,FALSE)</f>
        <v>#REF!</v>
      </c>
      <c r="I20" s="6" t="e">
        <f>VLOOKUP(C20,#REF!,1,FALSE)</f>
        <v>#REF!</v>
      </c>
    </row>
    <row r="21" spans="1:9" x14ac:dyDescent="0.3">
      <c r="A21" s="12">
        <v>321</v>
      </c>
      <c r="B21" s="11" t="s">
        <v>4</v>
      </c>
      <c r="C21" s="10">
        <v>561</v>
      </c>
      <c r="D21" s="9" t="s">
        <v>63</v>
      </c>
      <c r="E21" s="6" t="e">
        <f>VLOOKUP(C21,#REF!,1,FALSE)</f>
        <v>#REF!</v>
      </c>
      <c r="F21" s="6" t="e">
        <f>VLOOKUP(C21,#REF!,1,FALSE)</f>
        <v>#REF!</v>
      </c>
      <c r="G21" s="6" t="e">
        <f>VLOOKUP(C21,#REF!,1,FALSE)</f>
        <v>#REF!</v>
      </c>
      <c r="H21" s="6" t="e">
        <f>VLOOKUP(C21,#REF!,1,FALSE)</f>
        <v>#REF!</v>
      </c>
      <c r="I21" s="6" t="e">
        <f>VLOOKUP(C21,#REF!,1,FALSE)</f>
        <v>#REF!</v>
      </c>
    </row>
    <row r="22" spans="1:9" x14ac:dyDescent="0.3">
      <c r="A22" s="12">
        <v>321</v>
      </c>
      <c r="B22" s="11" t="s">
        <v>4</v>
      </c>
      <c r="C22" s="10">
        <v>568</v>
      </c>
      <c r="D22" s="9" t="s">
        <v>360</v>
      </c>
      <c r="E22" s="6" t="e">
        <f>VLOOKUP(C22,#REF!,1,FALSE)</f>
        <v>#REF!</v>
      </c>
      <c r="F22" s="6" t="e">
        <f>VLOOKUP(C22,#REF!,1,FALSE)</f>
        <v>#REF!</v>
      </c>
      <c r="G22" s="6" t="e">
        <f>VLOOKUP(C22,#REF!,1,FALSE)</f>
        <v>#REF!</v>
      </c>
      <c r="H22" s="6" t="e">
        <f>VLOOKUP(C22,#REF!,1,FALSE)</f>
        <v>#REF!</v>
      </c>
      <c r="I22" s="6" t="e">
        <f>VLOOKUP(C22,#REF!,1,FALSE)</f>
        <v>#REF!</v>
      </c>
    </row>
    <row r="23" spans="1:9" x14ac:dyDescent="0.3">
      <c r="A23" s="12">
        <v>321</v>
      </c>
      <c r="B23" s="11" t="s">
        <v>4</v>
      </c>
      <c r="C23" s="10">
        <v>571</v>
      </c>
      <c r="D23" s="9" t="s">
        <v>74</v>
      </c>
      <c r="E23" s="6" t="e">
        <f>VLOOKUP(C23,#REF!,1,FALSE)</f>
        <v>#REF!</v>
      </c>
      <c r="F23" s="6" t="e">
        <f>VLOOKUP(C23,#REF!,1,FALSE)</f>
        <v>#REF!</v>
      </c>
      <c r="G23" s="6" t="e">
        <f>VLOOKUP(C23,#REF!,1,FALSE)</f>
        <v>#REF!</v>
      </c>
      <c r="H23" s="6" t="e">
        <f>VLOOKUP(C23,#REF!,1,FALSE)</f>
        <v>#REF!</v>
      </c>
      <c r="I23" s="6" t="e">
        <f>VLOOKUP(C23,#REF!,1,FALSE)</f>
        <v>#REF!</v>
      </c>
    </row>
    <row r="24" spans="1:9" x14ac:dyDescent="0.3">
      <c r="A24" s="12">
        <v>321</v>
      </c>
      <c r="B24" s="11" t="s">
        <v>4</v>
      </c>
      <c r="C24" s="10">
        <v>577</v>
      </c>
      <c r="D24" s="9" t="s">
        <v>416</v>
      </c>
      <c r="E24" s="6" t="e">
        <f>VLOOKUP(C24,#REF!,1,FALSE)</f>
        <v>#REF!</v>
      </c>
      <c r="F24" s="6" t="e">
        <f>VLOOKUP(C24,#REF!,1,FALSE)</f>
        <v>#REF!</v>
      </c>
      <c r="G24" s="6" t="e">
        <f>VLOOKUP(C24,#REF!,1,FALSE)</f>
        <v>#REF!</v>
      </c>
      <c r="H24" s="6" t="e">
        <f>VLOOKUP(C24,#REF!,1,FALSE)</f>
        <v>#REF!</v>
      </c>
      <c r="I24" s="6" t="e">
        <f>VLOOKUP(C24,#REF!,1,FALSE)</f>
        <v>#REF!</v>
      </c>
    </row>
    <row r="25" spans="1:9" x14ac:dyDescent="0.3">
      <c r="A25" s="12">
        <v>321</v>
      </c>
      <c r="B25" s="11" t="s">
        <v>4</v>
      </c>
      <c r="C25" s="10">
        <v>581</v>
      </c>
      <c r="D25" s="9" t="s">
        <v>415</v>
      </c>
      <c r="E25" s="6" t="e">
        <f>VLOOKUP(C25,#REF!,1,FALSE)</f>
        <v>#REF!</v>
      </c>
      <c r="F25" s="6" t="e">
        <f>VLOOKUP(C25,#REF!,1,FALSE)</f>
        <v>#REF!</v>
      </c>
      <c r="G25" s="6" t="e">
        <f>VLOOKUP(C25,#REF!,1,FALSE)</f>
        <v>#REF!</v>
      </c>
      <c r="H25" s="6" t="e">
        <f>VLOOKUP(C25,#REF!,1,FALSE)</f>
        <v>#REF!</v>
      </c>
      <c r="I25" s="6" t="e">
        <f>VLOOKUP(C25,#REF!,1,FALSE)</f>
        <v>#REF!</v>
      </c>
    </row>
    <row r="26" spans="1:9" x14ac:dyDescent="0.3">
      <c r="A26" s="12">
        <v>321</v>
      </c>
      <c r="B26" s="11" t="s">
        <v>4</v>
      </c>
      <c r="C26" s="10">
        <v>595</v>
      </c>
      <c r="D26" s="9" t="s">
        <v>414</v>
      </c>
      <c r="E26" s="6" t="e">
        <f>VLOOKUP(C26,#REF!,1,FALSE)</f>
        <v>#REF!</v>
      </c>
      <c r="F26" s="6" t="e">
        <f>VLOOKUP(C26,#REF!,1,FALSE)</f>
        <v>#REF!</v>
      </c>
      <c r="G26" s="6" t="e">
        <f>VLOOKUP(C26,#REF!,1,FALSE)</f>
        <v>#REF!</v>
      </c>
      <c r="H26" s="6" t="e">
        <f>VLOOKUP(C26,#REF!,1,FALSE)</f>
        <v>#REF!</v>
      </c>
      <c r="I26" s="6" t="e">
        <f>VLOOKUP(C26,#REF!,1,FALSE)</f>
        <v>#REF!</v>
      </c>
    </row>
    <row r="27" spans="1:9" x14ac:dyDescent="0.3">
      <c r="A27" s="12">
        <v>321</v>
      </c>
      <c r="B27" s="11" t="s">
        <v>4</v>
      </c>
      <c r="C27" s="10">
        <v>596</v>
      </c>
      <c r="D27" s="9" t="s">
        <v>413</v>
      </c>
      <c r="E27" s="6" t="e">
        <f>VLOOKUP(C27,#REF!,1,FALSE)</f>
        <v>#REF!</v>
      </c>
      <c r="F27" s="6" t="e">
        <f>VLOOKUP(C27,#REF!,1,FALSE)</f>
        <v>#REF!</v>
      </c>
      <c r="G27" s="6" t="e">
        <f>VLOOKUP(C27,#REF!,1,FALSE)</f>
        <v>#REF!</v>
      </c>
      <c r="H27" s="6" t="e">
        <f>VLOOKUP(C27,#REF!,1,FALSE)</f>
        <v>#REF!</v>
      </c>
      <c r="I27" s="6" t="e">
        <f>VLOOKUP(C27,#REF!,1,FALSE)</f>
        <v>#REF!</v>
      </c>
    </row>
    <row r="28" spans="1:9" x14ac:dyDescent="0.3">
      <c r="A28" s="12">
        <v>321</v>
      </c>
      <c r="B28" s="11" t="s">
        <v>4</v>
      </c>
      <c r="C28" s="10">
        <v>600</v>
      </c>
      <c r="D28" s="9" t="s">
        <v>110</v>
      </c>
      <c r="E28" s="6" t="e">
        <f>VLOOKUP(C28,#REF!,1,FALSE)</f>
        <v>#REF!</v>
      </c>
      <c r="F28" s="6" t="e">
        <f>VLOOKUP(C28,#REF!,1,FALSE)</f>
        <v>#REF!</v>
      </c>
      <c r="G28" s="6" t="e">
        <f>VLOOKUP(C28,#REF!,1,FALSE)</f>
        <v>#REF!</v>
      </c>
      <c r="H28" s="6" t="e">
        <f>VLOOKUP(C28,#REF!,1,FALSE)</f>
        <v>#REF!</v>
      </c>
      <c r="I28" s="6" t="e">
        <f>VLOOKUP(C28,#REF!,1,FALSE)</f>
        <v>#REF!</v>
      </c>
    </row>
    <row r="29" spans="1:9" x14ac:dyDescent="0.3">
      <c r="A29" s="12">
        <v>321</v>
      </c>
      <c r="B29" s="11" t="s">
        <v>4</v>
      </c>
      <c r="C29" s="10">
        <v>602</v>
      </c>
      <c r="D29" s="9" t="s">
        <v>67</v>
      </c>
      <c r="E29" s="6" t="e">
        <f>VLOOKUP(C29,#REF!,1,FALSE)</f>
        <v>#REF!</v>
      </c>
      <c r="F29" s="6" t="e">
        <f>VLOOKUP(C29,#REF!,1,FALSE)</f>
        <v>#REF!</v>
      </c>
      <c r="G29" s="6" t="e">
        <f>VLOOKUP(C29,#REF!,1,FALSE)</f>
        <v>#REF!</v>
      </c>
      <c r="H29" s="6" t="e">
        <f>VLOOKUP(C29,#REF!,1,FALSE)</f>
        <v>#REF!</v>
      </c>
      <c r="I29" s="6" t="e">
        <f>VLOOKUP(C29,#REF!,1,FALSE)</f>
        <v>#REF!</v>
      </c>
    </row>
    <row r="30" spans="1:9" x14ac:dyDescent="0.3">
      <c r="A30" s="12">
        <v>321</v>
      </c>
      <c r="B30" s="11" t="s">
        <v>4</v>
      </c>
      <c r="C30" s="10">
        <v>607</v>
      </c>
      <c r="D30" s="9" t="s">
        <v>412</v>
      </c>
      <c r="E30" s="6" t="e">
        <f>VLOOKUP(C30,#REF!,1,FALSE)</f>
        <v>#REF!</v>
      </c>
      <c r="F30" s="6" t="e">
        <f>VLOOKUP(C30,#REF!,1,FALSE)</f>
        <v>#REF!</v>
      </c>
      <c r="G30" s="6" t="e">
        <f>VLOOKUP(C30,#REF!,1,FALSE)</f>
        <v>#REF!</v>
      </c>
      <c r="H30" s="6" t="e">
        <f>VLOOKUP(C30,#REF!,1,FALSE)</f>
        <v>#REF!</v>
      </c>
      <c r="I30" s="6" t="e">
        <f>VLOOKUP(C30,#REF!,1,FALSE)</f>
        <v>#REF!</v>
      </c>
    </row>
    <row r="31" spans="1:9" x14ac:dyDescent="0.3">
      <c r="A31" s="8">
        <v>321</v>
      </c>
      <c r="B31" s="7" t="s">
        <v>4</v>
      </c>
      <c r="C31" s="8">
        <v>321000002</v>
      </c>
      <c r="D31" s="7" t="s">
        <v>101</v>
      </c>
      <c r="E31" s="6" t="e">
        <f>VLOOKUP(C31,#REF!,1,FALSE)</f>
        <v>#REF!</v>
      </c>
      <c r="F31" s="6" t="e">
        <f>VLOOKUP(C31,#REF!,1,FALSE)</f>
        <v>#REF!</v>
      </c>
      <c r="G31" s="6" t="e">
        <f>VLOOKUP(C31,#REF!,1,FALSE)</f>
        <v>#REF!</v>
      </c>
      <c r="H31" s="6" t="e">
        <f>VLOOKUP(C31,#REF!,1,FALSE)</f>
        <v>#REF!</v>
      </c>
      <c r="I31" s="6" t="e">
        <f>VLOOKUP(C31,#REF!,1,FALSE)</f>
        <v>#REF!</v>
      </c>
    </row>
    <row r="32" spans="1:9" x14ac:dyDescent="0.3">
      <c r="A32" s="8">
        <v>321</v>
      </c>
      <c r="B32" s="7" t="s">
        <v>4</v>
      </c>
      <c r="C32" s="8">
        <v>321000007</v>
      </c>
      <c r="D32" s="7" t="s">
        <v>102</v>
      </c>
      <c r="E32" s="6" t="e">
        <f>VLOOKUP(C32,#REF!,1,FALSE)</f>
        <v>#REF!</v>
      </c>
      <c r="F32" s="6" t="e">
        <f>VLOOKUP(C32,#REF!,1,FALSE)</f>
        <v>#REF!</v>
      </c>
      <c r="G32" s="6" t="e">
        <f>VLOOKUP(C32,#REF!,1,FALSE)</f>
        <v>#REF!</v>
      </c>
      <c r="H32" s="6" t="e">
        <f>VLOOKUP(C32,#REF!,1,FALSE)</f>
        <v>#REF!</v>
      </c>
      <c r="I32" s="6" t="e">
        <f>VLOOKUP(C32,#REF!,1,FALSE)</f>
        <v>#REF!</v>
      </c>
    </row>
    <row r="33" spans="1:9" x14ac:dyDescent="0.3">
      <c r="A33" s="8">
        <v>321</v>
      </c>
      <c r="B33" s="7" t="s">
        <v>4</v>
      </c>
      <c r="C33" s="8">
        <v>321000009</v>
      </c>
      <c r="D33" s="7" t="s">
        <v>98</v>
      </c>
      <c r="E33" s="6" t="e">
        <f>VLOOKUP(C33,#REF!,1,FALSE)</f>
        <v>#REF!</v>
      </c>
      <c r="F33" s="6" t="e">
        <f>VLOOKUP(C33,#REF!,1,FALSE)</f>
        <v>#REF!</v>
      </c>
      <c r="G33" s="6" t="e">
        <f>VLOOKUP(C33,#REF!,1,FALSE)</f>
        <v>#REF!</v>
      </c>
      <c r="H33" s="6" t="e">
        <f>VLOOKUP(C33,#REF!,1,FALSE)</f>
        <v>#REF!</v>
      </c>
      <c r="I33" s="6" t="e">
        <f>VLOOKUP(C33,#REF!,1,FALSE)</f>
        <v>#REF!</v>
      </c>
    </row>
    <row r="34" spans="1:9" x14ac:dyDescent="0.3">
      <c r="A34" s="8">
        <v>321</v>
      </c>
      <c r="B34" s="7" t="s">
        <v>4</v>
      </c>
      <c r="C34" s="8">
        <v>321000011</v>
      </c>
      <c r="D34" s="7" t="s">
        <v>103</v>
      </c>
      <c r="E34" s="6" t="e">
        <f>VLOOKUP(C34,#REF!,1,FALSE)</f>
        <v>#REF!</v>
      </c>
      <c r="F34" s="6" t="e">
        <f>VLOOKUP(C34,#REF!,1,FALSE)</f>
        <v>#REF!</v>
      </c>
      <c r="G34" s="6" t="e">
        <f>VLOOKUP(C34,#REF!,1,FALSE)</f>
        <v>#REF!</v>
      </c>
      <c r="H34" s="6" t="e">
        <f>VLOOKUP(C34,#REF!,1,FALSE)</f>
        <v>#REF!</v>
      </c>
      <c r="I34" s="6" t="e">
        <f>VLOOKUP(C34,#REF!,1,FALSE)</f>
        <v>#REF!</v>
      </c>
    </row>
    <row r="35" spans="1:9" x14ac:dyDescent="0.3">
      <c r="A35" s="8">
        <v>321</v>
      </c>
      <c r="B35" s="7" t="s">
        <v>4</v>
      </c>
      <c r="C35" s="8">
        <v>321000025</v>
      </c>
      <c r="D35" s="7" t="s">
        <v>104</v>
      </c>
      <c r="E35" s="6" t="e">
        <f>VLOOKUP(C35,#REF!,1,FALSE)</f>
        <v>#REF!</v>
      </c>
      <c r="F35" s="6" t="e">
        <f>VLOOKUP(C35,#REF!,1,FALSE)</f>
        <v>#REF!</v>
      </c>
      <c r="G35" s="6" t="e">
        <f>VLOOKUP(C35,#REF!,1,FALSE)</f>
        <v>#REF!</v>
      </c>
      <c r="H35" s="6" t="e">
        <f>VLOOKUP(C35,#REF!,1,FALSE)</f>
        <v>#REF!</v>
      </c>
      <c r="I35" s="6" t="e">
        <f>VLOOKUP(C35,#REF!,1,FALSE)</f>
        <v>#REF!</v>
      </c>
    </row>
    <row r="36" spans="1:9" x14ac:dyDescent="0.3">
      <c r="A36" s="8">
        <v>321</v>
      </c>
      <c r="B36" s="7" t="s">
        <v>4</v>
      </c>
      <c r="C36" s="8">
        <v>321000029</v>
      </c>
      <c r="D36" s="7" t="s">
        <v>105</v>
      </c>
      <c r="E36" s="6" t="e">
        <f>VLOOKUP(C36,#REF!,1,FALSE)</f>
        <v>#REF!</v>
      </c>
      <c r="F36" s="6" t="e">
        <f>VLOOKUP(C36,#REF!,1,FALSE)</f>
        <v>#REF!</v>
      </c>
      <c r="G36" s="6" t="e">
        <f>VLOOKUP(C36,#REF!,1,FALSE)</f>
        <v>#REF!</v>
      </c>
      <c r="H36" s="6" t="e">
        <f>VLOOKUP(C36,#REF!,1,FALSE)</f>
        <v>#REF!</v>
      </c>
      <c r="I36" s="6" t="e">
        <f>VLOOKUP(C36,#REF!,1,FALSE)</f>
        <v>#REF!</v>
      </c>
    </row>
    <row r="37" spans="1:9" x14ac:dyDescent="0.3">
      <c r="A37" s="8">
        <v>321</v>
      </c>
      <c r="B37" s="7" t="s">
        <v>4</v>
      </c>
      <c r="C37" s="8">
        <v>321000030</v>
      </c>
      <c r="D37" s="7" t="s">
        <v>106</v>
      </c>
      <c r="E37" s="6" t="e">
        <f>VLOOKUP(C37,#REF!,1,FALSE)</f>
        <v>#REF!</v>
      </c>
      <c r="F37" s="6" t="e">
        <f>VLOOKUP(C37,#REF!,1,FALSE)</f>
        <v>#REF!</v>
      </c>
      <c r="G37" s="6" t="e">
        <f>VLOOKUP(C37,#REF!,1,FALSE)</f>
        <v>#REF!</v>
      </c>
      <c r="H37" s="6" t="e">
        <f>VLOOKUP(C37,#REF!,1,FALSE)</f>
        <v>#REF!</v>
      </c>
      <c r="I37" s="6" t="e">
        <f>VLOOKUP(C37,#REF!,1,FALSE)</f>
        <v>#REF!</v>
      </c>
    </row>
    <row r="38" spans="1:9" x14ac:dyDescent="0.3">
      <c r="A38" s="8">
        <v>321</v>
      </c>
      <c r="B38" s="7" t="s">
        <v>4</v>
      </c>
      <c r="C38" s="8">
        <v>321000031</v>
      </c>
      <c r="D38" s="7" t="s">
        <v>107</v>
      </c>
      <c r="E38" s="6" t="e">
        <f>VLOOKUP(C38,#REF!,1,FALSE)</f>
        <v>#REF!</v>
      </c>
      <c r="F38" s="6" t="e">
        <f>VLOOKUP(C38,#REF!,1,FALSE)</f>
        <v>#REF!</v>
      </c>
      <c r="G38" s="6" t="e">
        <f>VLOOKUP(C38,#REF!,1,FALSE)</f>
        <v>#REF!</v>
      </c>
      <c r="H38" s="6" t="e">
        <f>VLOOKUP(C38,#REF!,1,FALSE)</f>
        <v>#REF!</v>
      </c>
      <c r="I38" s="6" t="e">
        <f>VLOOKUP(C38,#REF!,1,FALSE)</f>
        <v>#REF!</v>
      </c>
    </row>
    <row r="39" spans="1:9" x14ac:dyDescent="0.3">
      <c r="A39" s="8">
        <v>321</v>
      </c>
      <c r="B39" s="7" t="s">
        <v>4</v>
      </c>
      <c r="C39" s="8">
        <v>321000034</v>
      </c>
      <c r="D39" s="7" t="s">
        <v>108</v>
      </c>
      <c r="E39" s="6" t="e">
        <f>VLOOKUP(C39,#REF!,1,FALSE)</f>
        <v>#REF!</v>
      </c>
      <c r="F39" s="6" t="e">
        <f>VLOOKUP(C39,#REF!,1,FALSE)</f>
        <v>#REF!</v>
      </c>
      <c r="G39" s="6" t="e">
        <f>VLOOKUP(C39,#REF!,1,FALSE)</f>
        <v>#REF!</v>
      </c>
      <c r="H39" s="6" t="e">
        <f>VLOOKUP(C39,#REF!,1,FALSE)</f>
        <v>#REF!</v>
      </c>
      <c r="I39" s="6" t="e">
        <f>VLOOKUP(C39,#REF!,1,FALSE)</f>
        <v>#REF!</v>
      </c>
    </row>
    <row r="40" spans="1:9" x14ac:dyDescent="0.3">
      <c r="A40" s="8">
        <v>321</v>
      </c>
      <c r="B40" s="7" t="s">
        <v>4</v>
      </c>
      <c r="C40" s="8">
        <v>321000058</v>
      </c>
      <c r="D40" s="7" t="s">
        <v>109</v>
      </c>
      <c r="E40" s="6" t="e">
        <f>VLOOKUP(C40,#REF!,1,FALSE)</f>
        <v>#REF!</v>
      </c>
      <c r="F40" s="6" t="e">
        <f>VLOOKUP(C40,#REF!,1,FALSE)</f>
        <v>#REF!</v>
      </c>
      <c r="G40" s="6" t="e">
        <f>VLOOKUP(C40,#REF!,1,FALSE)</f>
        <v>#REF!</v>
      </c>
      <c r="H40" s="6" t="e">
        <f>VLOOKUP(C40,#REF!,1,FALSE)</f>
        <v>#REF!</v>
      </c>
      <c r="I40" s="6" t="e">
        <f>VLOOKUP(C40,#REF!,1,FALSE)</f>
        <v>#REF!</v>
      </c>
    </row>
    <row r="41" spans="1:9" x14ac:dyDescent="0.3">
      <c r="A41" s="8">
        <v>321</v>
      </c>
      <c r="B41" s="7" t="s">
        <v>4</v>
      </c>
      <c r="C41" s="8">
        <v>321000061</v>
      </c>
      <c r="D41" s="7" t="s">
        <v>110</v>
      </c>
      <c r="E41" s="6" t="e">
        <f>VLOOKUP(C41,#REF!,1,FALSE)</f>
        <v>#REF!</v>
      </c>
      <c r="F41" s="6" t="e">
        <f>VLOOKUP(C41,#REF!,1,FALSE)</f>
        <v>#REF!</v>
      </c>
      <c r="G41" s="6" t="e">
        <f>VLOOKUP(C41,#REF!,1,FALSE)</f>
        <v>#REF!</v>
      </c>
      <c r="H41" s="6" t="e">
        <f>VLOOKUP(C41,#REF!,1,FALSE)</f>
        <v>#REF!</v>
      </c>
      <c r="I41" s="6" t="e">
        <f>VLOOKUP(C41,#REF!,1,FALSE)</f>
        <v>#REF!</v>
      </c>
    </row>
    <row r="42" spans="1:9" x14ac:dyDescent="0.3">
      <c r="A42" s="8">
        <v>321</v>
      </c>
      <c r="B42" s="7" t="s">
        <v>4</v>
      </c>
      <c r="C42" s="8">
        <v>321000079</v>
      </c>
      <c r="D42" s="7" t="s">
        <v>85</v>
      </c>
      <c r="E42" s="6" t="e">
        <f>VLOOKUP(C42,#REF!,1,FALSE)</f>
        <v>#REF!</v>
      </c>
      <c r="F42" s="6" t="e">
        <f>VLOOKUP(C42,#REF!,1,FALSE)</f>
        <v>#REF!</v>
      </c>
      <c r="G42" s="6" t="e">
        <f>VLOOKUP(C42,#REF!,1,FALSE)</f>
        <v>#REF!</v>
      </c>
      <c r="H42" s="6" t="e">
        <f>VLOOKUP(C42,#REF!,1,FALSE)</f>
        <v>#REF!</v>
      </c>
      <c r="I42" s="6" t="e">
        <f>VLOOKUP(C42,#REF!,1,FALSE)</f>
        <v>#REF!</v>
      </c>
    </row>
    <row r="43" spans="1:9" x14ac:dyDescent="0.3">
      <c r="A43" s="8">
        <v>321</v>
      </c>
      <c r="B43" s="7" t="s">
        <v>4</v>
      </c>
      <c r="C43" s="8">
        <v>321000081</v>
      </c>
      <c r="D43" s="7" t="s">
        <v>85</v>
      </c>
      <c r="E43" s="6" t="e">
        <f>VLOOKUP(C43,#REF!,1,FALSE)</f>
        <v>#REF!</v>
      </c>
      <c r="F43" s="6" t="e">
        <f>VLOOKUP(C43,#REF!,1,FALSE)</f>
        <v>#REF!</v>
      </c>
      <c r="G43" s="6" t="e">
        <f>VLOOKUP(C43,#REF!,1,FALSE)</f>
        <v>#REF!</v>
      </c>
      <c r="H43" s="6" t="e">
        <f>VLOOKUP(C43,#REF!,1,FALSE)</f>
        <v>#REF!</v>
      </c>
      <c r="I43" s="6" t="e">
        <f>VLOOKUP(C43,#REF!,1,FALSE)</f>
        <v>#REF!</v>
      </c>
    </row>
    <row r="44" spans="1:9" x14ac:dyDescent="0.3">
      <c r="A44" s="8">
        <v>321</v>
      </c>
      <c r="B44" s="7" t="s">
        <v>4</v>
      </c>
      <c r="C44" s="8">
        <v>321000099</v>
      </c>
      <c r="D44" s="7" t="s">
        <v>111</v>
      </c>
      <c r="E44" s="6" t="e">
        <f>VLOOKUP(C44,#REF!,1,FALSE)</f>
        <v>#REF!</v>
      </c>
      <c r="F44" s="6" t="e">
        <f>VLOOKUP(C44,#REF!,1,FALSE)</f>
        <v>#REF!</v>
      </c>
      <c r="G44" s="6" t="e">
        <f>VLOOKUP(C44,#REF!,1,FALSE)</f>
        <v>#REF!</v>
      </c>
      <c r="H44" s="6" t="e">
        <f>VLOOKUP(C44,#REF!,1,FALSE)</f>
        <v>#REF!</v>
      </c>
      <c r="I44" s="6" t="e">
        <f>VLOOKUP(C44,#REF!,1,FALSE)</f>
        <v>#REF!</v>
      </c>
    </row>
    <row r="45" spans="1:9" x14ac:dyDescent="0.3">
      <c r="A45" s="8">
        <v>321</v>
      </c>
      <c r="B45" s="7" t="s">
        <v>4</v>
      </c>
      <c r="C45" s="8">
        <v>321000100</v>
      </c>
      <c r="D45" s="7" t="s">
        <v>112</v>
      </c>
      <c r="E45" s="6" t="e">
        <f>VLOOKUP(C45,#REF!,1,FALSE)</f>
        <v>#REF!</v>
      </c>
      <c r="F45" s="6" t="e">
        <f>VLOOKUP(C45,#REF!,1,FALSE)</f>
        <v>#REF!</v>
      </c>
      <c r="G45" s="6" t="e">
        <f>VLOOKUP(C45,#REF!,1,FALSE)</f>
        <v>#REF!</v>
      </c>
      <c r="H45" s="6" t="e">
        <f>VLOOKUP(C45,#REF!,1,FALSE)</f>
        <v>#REF!</v>
      </c>
      <c r="I45" s="6" t="e">
        <f>VLOOKUP(C45,#REF!,1,FALSE)</f>
        <v>#REF!</v>
      </c>
    </row>
    <row r="46" spans="1:9" x14ac:dyDescent="0.3">
      <c r="A46" s="8">
        <v>321</v>
      </c>
      <c r="B46" s="7" t="s">
        <v>4</v>
      </c>
      <c r="C46" s="8">
        <v>321000105</v>
      </c>
      <c r="D46" s="7" t="s">
        <v>113</v>
      </c>
      <c r="E46" s="6" t="e">
        <f>VLOOKUP(C46,#REF!,1,FALSE)</f>
        <v>#REF!</v>
      </c>
      <c r="F46" s="6" t="e">
        <f>VLOOKUP(C46,#REF!,1,FALSE)</f>
        <v>#REF!</v>
      </c>
      <c r="G46" s="6" t="e">
        <f>VLOOKUP(C46,#REF!,1,FALSE)</f>
        <v>#REF!</v>
      </c>
      <c r="H46" s="6" t="e">
        <f>VLOOKUP(C46,#REF!,1,FALSE)</f>
        <v>#REF!</v>
      </c>
      <c r="I46" s="6" t="e">
        <f>VLOOKUP(C46,#REF!,1,FALSE)</f>
        <v>#REF!</v>
      </c>
    </row>
    <row r="47" spans="1:9" x14ac:dyDescent="0.3">
      <c r="A47" s="8">
        <v>321</v>
      </c>
      <c r="B47" s="7" t="s">
        <v>4</v>
      </c>
      <c r="C47" s="8">
        <v>321000106</v>
      </c>
      <c r="D47" s="7" t="s">
        <v>114</v>
      </c>
      <c r="E47" s="6" t="e">
        <f>VLOOKUP(C47,#REF!,1,FALSE)</f>
        <v>#REF!</v>
      </c>
      <c r="F47" s="6" t="e">
        <f>VLOOKUP(C47,#REF!,1,FALSE)</f>
        <v>#REF!</v>
      </c>
      <c r="G47" s="6" t="e">
        <f>VLOOKUP(C47,#REF!,1,FALSE)</f>
        <v>#REF!</v>
      </c>
      <c r="H47" s="6" t="e">
        <f>VLOOKUP(C47,#REF!,1,FALSE)</f>
        <v>#REF!</v>
      </c>
      <c r="I47" s="6" t="e">
        <f>VLOOKUP(C47,#REF!,1,FALSE)</f>
        <v>#REF!</v>
      </c>
    </row>
    <row r="48" spans="1:9" x14ac:dyDescent="0.3">
      <c r="A48" s="8">
        <v>321</v>
      </c>
      <c r="B48" s="7" t="s">
        <v>4</v>
      </c>
      <c r="C48" s="8">
        <v>321000107</v>
      </c>
      <c r="D48" s="7" t="s">
        <v>115</v>
      </c>
      <c r="E48" s="6" t="e">
        <f>VLOOKUP(C48,#REF!,1,FALSE)</f>
        <v>#REF!</v>
      </c>
      <c r="F48" s="6" t="e">
        <f>VLOOKUP(C48,#REF!,1,FALSE)</f>
        <v>#REF!</v>
      </c>
      <c r="G48" s="6" t="e">
        <f>VLOOKUP(C48,#REF!,1,FALSE)</f>
        <v>#REF!</v>
      </c>
      <c r="H48" s="6" t="e">
        <f>VLOOKUP(C48,#REF!,1,FALSE)</f>
        <v>#REF!</v>
      </c>
      <c r="I48" s="6" t="e">
        <f>VLOOKUP(C48,#REF!,1,FALSE)</f>
        <v>#REF!</v>
      </c>
    </row>
    <row r="49" spans="1:9" x14ac:dyDescent="0.3">
      <c r="A49" s="8">
        <v>321</v>
      </c>
      <c r="B49" s="7" t="s">
        <v>4</v>
      </c>
      <c r="C49" s="8">
        <v>321000109</v>
      </c>
      <c r="D49" s="7" t="s">
        <v>71</v>
      </c>
      <c r="E49" s="6" t="e">
        <f>VLOOKUP(C49,#REF!,1,FALSE)</f>
        <v>#REF!</v>
      </c>
      <c r="F49" s="6" t="e">
        <f>VLOOKUP(C49,#REF!,1,FALSE)</f>
        <v>#REF!</v>
      </c>
      <c r="G49" s="6" t="e">
        <f>VLOOKUP(C49,#REF!,1,FALSE)</f>
        <v>#REF!</v>
      </c>
      <c r="H49" s="6" t="e">
        <f>VLOOKUP(C49,#REF!,1,FALSE)</f>
        <v>#REF!</v>
      </c>
      <c r="I49" s="6" t="e">
        <f>VLOOKUP(C49,#REF!,1,FALSE)</f>
        <v>#REF!</v>
      </c>
    </row>
    <row r="50" spans="1:9" x14ac:dyDescent="0.3">
      <c r="A50" s="8">
        <v>321</v>
      </c>
      <c r="B50" s="7" t="s">
        <v>4</v>
      </c>
      <c r="C50" s="8">
        <v>321000111</v>
      </c>
      <c r="D50" s="7" t="s">
        <v>116</v>
      </c>
      <c r="E50" s="6" t="e">
        <f>VLOOKUP(C50,#REF!,1,FALSE)</f>
        <v>#REF!</v>
      </c>
      <c r="F50" s="6" t="e">
        <f>VLOOKUP(C50,#REF!,1,FALSE)</f>
        <v>#REF!</v>
      </c>
      <c r="G50" s="6" t="e">
        <f>VLOOKUP(C50,#REF!,1,FALSE)</f>
        <v>#REF!</v>
      </c>
      <c r="H50" s="6" t="e">
        <f>VLOOKUP(C50,#REF!,1,FALSE)</f>
        <v>#REF!</v>
      </c>
      <c r="I50" s="6" t="e">
        <f>VLOOKUP(C50,#REF!,1,FALSE)</f>
        <v>#REF!</v>
      </c>
    </row>
    <row r="51" spans="1:9" x14ac:dyDescent="0.3">
      <c r="A51" s="8">
        <v>321</v>
      </c>
      <c r="B51" s="7" t="s">
        <v>4</v>
      </c>
      <c r="C51" s="8">
        <v>321000113</v>
      </c>
      <c r="D51" s="7" t="s">
        <v>117</v>
      </c>
      <c r="E51" s="6" t="e">
        <f>VLOOKUP(C51,#REF!,1,FALSE)</f>
        <v>#REF!</v>
      </c>
      <c r="F51" s="6" t="e">
        <f>VLOOKUP(C51,#REF!,1,FALSE)</f>
        <v>#REF!</v>
      </c>
      <c r="G51" s="6" t="e">
        <f>VLOOKUP(C51,#REF!,1,FALSE)</f>
        <v>#REF!</v>
      </c>
      <c r="H51" s="6" t="e">
        <f>VLOOKUP(C51,#REF!,1,FALSE)</f>
        <v>#REF!</v>
      </c>
      <c r="I51" s="6" t="e">
        <f>VLOOKUP(C51,#REF!,1,FALSE)</f>
        <v>#REF!</v>
      </c>
    </row>
    <row r="52" spans="1:9" x14ac:dyDescent="0.3">
      <c r="A52" s="8">
        <v>321</v>
      </c>
      <c r="B52" s="7" t="s">
        <v>4</v>
      </c>
      <c r="C52" s="8">
        <v>321000129</v>
      </c>
      <c r="D52" s="7" t="s">
        <v>118</v>
      </c>
      <c r="E52" s="6" t="e">
        <f>VLOOKUP(C52,#REF!,1,FALSE)</f>
        <v>#REF!</v>
      </c>
      <c r="F52" s="6" t="e">
        <f>VLOOKUP(C52,#REF!,1,FALSE)</f>
        <v>#REF!</v>
      </c>
      <c r="G52" s="6" t="e">
        <f>VLOOKUP(C52,#REF!,1,FALSE)</f>
        <v>#REF!</v>
      </c>
      <c r="H52" s="6" t="e">
        <f>VLOOKUP(C52,#REF!,1,FALSE)</f>
        <v>#REF!</v>
      </c>
      <c r="I52" s="6" t="e">
        <f>VLOOKUP(C52,#REF!,1,FALSE)</f>
        <v>#REF!</v>
      </c>
    </row>
    <row r="53" spans="1:9" x14ac:dyDescent="0.3">
      <c r="A53" s="8">
        <v>321</v>
      </c>
      <c r="B53" s="7" t="s">
        <v>4</v>
      </c>
      <c r="C53" s="8">
        <v>321000137</v>
      </c>
      <c r="D53" s="7" t="s">
        <v>119</v>
      </c>
      <c r="E53" s="6" t="e">
        <f>VLOOKUP(C53,#REF!,1,FALSE)</f>
        <v>#REF!</v>
      </c>
      <c r="F53" s="6" t="e">
        <f>VLOOKUP(C53,#REF!,1,FALSE)</f>
        <v>#REF!</v>
      </c>
      <c r="G53" s="6" t="e">
        <f>VLOOKUP(C53,#REF!,1,FALSE)</f>
        <v>#REF!</v>
      </c>
      <c r="H53" s="6" t="e">
        <f>VLOOKUP(C53,#REF!,1,FALSE)</f>
        <v>#REF!</v>
      </c>
      <c r="I53" s="6" t="e">
        <f>VLOOKUP(C53,#REF!,1,FALSE)</f>
        <v>#REF!</v>
      </c>
    </row>
    <row r="54" spans="1:9" x14ac:dyDescent="0.3">
      <c r="A54" s="8">
        <v>321</v>
      </c>
      <c r="B54" s="7" t="s">
        <v>4</v>
      </c>
      <c r="C54" s="8">
        <v>321000142</v>
      </c>
      <c r="D54" s="7" t="s">
        <v>120</v>
      </c>
      <c r="E54" s="6" t="e">
        <f>VLOOKUP(C54,#REF!,1,FALSE)</f>
        <v>#REF!</v>
      </c>
      <c r="F54" s="6" t="e">
        <f>VLOOKUP(C54,#REF!,1,FALSE)</f>
        <v>#REF!</v>
      </c>
      <c r="G54" s="6" t="e">
        <f>VLOOKUP(C54,#REF!,1,FALSE)</f>
        <v>#REF!</v>
      </c>
      <c r="H54" s="6" t="e">
        <f>VLOOKUP(C54,#REF!,1,FALSE)</f>
        <v>#REF!</v>
      </c>
      <c r="I54" s="6" t="e">
        <f>VLOOKUP(C54,#REF!,1,FALSE)</f>
        <v>#REF!</v>
      </c>
    </row>
    <row r="55" spans="1:9" x14ac:dyDescent="0.3">
      <c r="A55" s="8">
        <v>321</v>
      </c>
      <c r="B55" s="7" t="s">
        <v>4</v>
      </c>
      <c r="C55" s="8">
        <v>321000147</v>
      </c>
      <c r="D55" s="7" t="s">
        <v>121</v>
      </c>
      <c r="E55" s="6" t="e">
        <f>VLOOKUP(C55,#REF!,1,FALSE)</f>
        <v>#REF!</v>
      </c>
      <c r="F55" s="6" t="e">
        <f>VLOOKUP(C55,#REF!,1,FALSE)</f>
        <v>#REF!</v>
      </c>
      <c r="G55" s="6" t="e">
        <f>VLOOKUP(C55,#REF!,1,FALSE)</f>
        <v>#REF!</v>
      </c>
      <c r="H55" s="6" t="e">
        <f>VLOOKUP(C55,#REF!,1,FALSE)</f>
        <v>#REF!</v>
      </c>
      <c r="I55" s="6" t="e">
        <f>VLOOKUP(C55,#REF!,1,FALSE)</f>
        <v>#REF!</v>
      </c>
    </row>
    <row r="56" spans="1:9" x14ac:dyDescent="0.3">
      <c r="A56" s="12">
        <v>321</v>
      </c>
      <c r="B56" s="11" t="s">
        <v>4</v>
      </c>
      <c r="C56" s="10">
        <v>321000151</v>
      </c>
      <c r="D56" s="9" t="s">
        <v>382</v>
      </c>
      <c r="E56" s="6" t="e">
        <f>VLOOKUP(C56,#REF!,1,FALSE)</f>
        <v>#REF!</v>
      </c>
      <c r="F56" s="6" t="e">
        <f>VLOOKUP(C56,#REF!,1,FALSE)</f>
        <v>#REF!</v>
      </c>
      <c r="G56" s="6" t="e">
        <f>VLOOKUP(C56,#REF!,1,FALSE)</f>
        <v>#REF!</v>
      </c>
      <c r="H56" s="6" t="e">
        <f>VLOOKUP(C56,#REF!,1,FALSE)</f>
        <v>#REF!</v>
      </c>
      <c r="I56" s="6" t="e">
        <f>VLOOKUP(C56,#REF!,1,FALSE)</f>
        <v>#REF!</v>
      </c>
    </row>
    <row r="57" spans="1:9" x14ac:dyDescent="0.3">
      <c r="A57" s="8">
        <v>321</v>
      </c>
      <c r="B57" s="7" t="s">
        <v>4</v>
      </c>
      <c r="C57" s="8">
        <v>321000157</v>
      </c>
      <c r="D57" s="7" t="s">
        <v>122</v>
      </c>
      <c r="E57" s="6" t="e">
        <f>VLOOKUP(C57,#REF!,1,FALSE)</f>
        <v>#REF!</v>
      </c>
      <c r="F57" s="6" t="e">
        <f>VLOOKUP(C57,#REF!,1,FALSE)</f>
        <v>#REF!</v>
      </c>
      <c r="G57" s="6" t="e">
        <f>VLOOKUP(C57,#REF!,1,FALSE)</f>
        <v>#REF!</v>
      </c>
      <c r="H57" s="6" t="e">
        <f>VLOOKUP(C57,#REF!,1,FALSE)</f>
        <v>#REF!</v>
      </c>
      <c r="I57" s="6" t="e">
        <f>VLOOKUP(C57,#REF!,1,FALSE)</f>
        <v>#REF!</v>
      </c>
    </row>
    <row r="58" spans="1:9" x14ac:dyDescent="0.3">
      <c r="A58" s="8">
        <v>321</v>
      </c>
      <c r="B58" s="7" t="s">
        <v>4</v>
      </c>
      <c r="C58" s="8">
        <v>321000158</v>
      </c>
      <c r="D58" s="7" t="s">
        <v>123</v>
      </c>
      <c r="E58" s="6" t="e">
        <f>VLOOKUP(C58,#REF!,1,FALSE)</f>
        <v>#REF!</v>
      </c>
      <c r="F58" s="6" t="e">
        <f>VLOOKUP(C58,#REF!,1,FALSE)</f>
        <v>#REF!</v>
      </c>
      <c r="G58" s="6" t="e">
        <f>VLOOKUP(C58,#REF!,1,FALSE)</f>
        <v>#REF!</v>
      </c>
      <c r="H58" s="6" t="e">
        <f>VLOOKUP(C58,#REF!,1,FALSE)</f>
        <v>#REF!</v>
      </c>
      <c r="I58" s="6" t="e">
        <f>VLOOKUP(C58,#REF!,1,FALSE)</f>
        <v>#REF!</v>
      </c>
    </row>
    <row r="59" spans="1:9" x14ac:dyDescent="0.3">
      <c r="A59" s="8">
        <v>321</v>
      </c>
      <c r="B59" s="7" t="s">
        <v>4</v>
      </c>
      <c r="C59" s="8">
        <v>321000168</v>
      </c>
      <c r="D59" s="7" t="s">
        <v>124</v>
      </c>
      <c r="E59" s="6" t="e">
        <f>VLOOKUP(C59,#REF!,1,FALSE)</f>
        <v>#REF!</v>
      </c>
      <c r="F59" s="6" t="e">
        <f>VLOOKUP(C59,#REF!,1,FALSE)</f>
        <v>#REF!</v>
      </c>
      <c r="G59" s="6" t="e">
        <f>VLOOKUP(C59,#REF!,1,FALSE)</f>
        <v>#REF!</v>
      </c>
      <c r="H59" s="6" t="e">
        <f>VLOOKUP(C59,#REF!,1,FALSE)</f>
        <v>#REF!</v>
      </c>
      <c r="I59" s="6" t="e">
        <f>VLOOKUP(C59,#REF!,1,FALSE)</f>
        <v>#REF!</v>
      </c>
    </row>
    <row r="60" spans="1:9" x14ac:dyDescent="0.3">
      <c r="A60" s="8">
        <v>321</v>
      </c>
      <c r="B60" s="7" t="s">
        <v>4</v>
      </c>
      <c r="C60" s="8">
        <v>321000171</v>
      </c>
      <c r="D60" s="7" t="s">
        <v>125</v>
      </c>
      <c r="E60" s="6" t="e">
        <f>VLOOKUP(C60,#REF!,1,FALSE)</f>
        <v>#REF!</v>
      </c>
      <c r="F60" s="6" t="e">
        <f>VLOOKUP(C60,#REF!,1,FALSE)</f>
        <v>#REF!</v>
      </c>
      <c r="G60" s="6" t="e">
        <f>VLOOKUP(C60,#REF!,1,FALSE)</f>
        <v>#REF!</v>
      </c>
      <c r="H60" s="6" t="e">
        <f>VLOOKUP(C60,#REF!,1,FALSE)</f>
        <v>#REF!</v>
      </c>
      <c r="I60" s="6" t="e">
        <f>VLOOKUP(C60,#REF!,1,FALSE)</f>
        <v>#REF!</v>
      </c>
    </row>
    <row r="61" spans="1:9" x14ac:dyDescent="0.3">
      <c r="A61" s="8">
        <v>321</v>
      </c>
      <c r="B61" s="7" t="s">
        <v>4</v>
      </c>
      <c r="C61" s="8">
        <v>321000172</v>
      </c>
      <c r="D61" s="7" t="s">
        <v>126</v>
      </c>
      <c r="E61" s="6" t="e">
        <f>VLOOKUP(C61,#REF!,1,FALSE)</f>
        <v>#REF!</v>
      </c>
      <c r="F61" s="6" t="e">
        <f>VLOOKUP(C61,#REF!,1,FALSE)</f>
        <v>#REF!</v>
      </c>
      <c r="G61" s="6" t="e">
        <f>VLOOKUP(C61,#REF!,1,FALSE)</f>
        <v>#REF!</v>
      </c>
      <c r="H61" s="6" t="e">
        <f>VLOOKUP(C61,#REF!,1,FALSE)</f>
        <v>#REF!</v>
      </c>
      <c r="I61" s="6" t="e">
        <f>VLOOKUP(C61,#REF!,1,FALSE)</f>
        <v>#REF!</v>
      </c>
    </row>
    <row r="62" spans="1:9" x14ac:dyDescent="0.3">
      <c r="A62" s="8">
        <v>321</v>
      </c>
      <c r="B62" s="7" t="s">
        <v>4</v>
      </c>
      <c r="C62" s="8">
        <v>321000178</v>
      </c>
      <c r="D62" s="7" t="s">
        <v>127</v>
      </c>
      <c r="E62" s="6" t="e">
        <f>VLOOKUP(C62,#REF!,1,FALSE)</f>
        <v>#REF!</v>
      </c>
      <c r="F62" s="6" t="e">
        <f>VLOOKUP(C62,#REF!,1,FALSE)</f>
        <v>#REF!</v>
      </c>
      <c r="G62" s="6" t="e">
        <f>VLOOKUP(C62,#REF!,1,FALSE)</f>
        <v>#REF!</v>
      </c>
      <c r="H62" s="6" t="e">
        <f>VLOOKUP(C62,#REF!,1,FALSE)</f>
        <v>#REF!</v>
      </c>
      <c r="I62" s="6" t="e">
        <f>VLOOKUP(C62,#REF!,1,FALSE)</f>
        <v>#REF!</v>
      </c>
    </row>
    <row r="63" spans="1:9" x14ac:dyDescent="0.3">
      <c r="A63" s="8">
        <v>321</v>
      </c>
      <c r="B63" s="7" t="s">
        <v>4</v>
      </c>
      <c r="C63" s="8">
        <v>321000183</v>
      </c>
      <c r="D63" s="7" t="s">
        <v>128</v>
      </c>
      <c r="E63" s="6" t="e">
        <f>VLOOKUP(C63,#REF!,1,FALSE)</f>
        <v>#REF!</v>
      </c>
      <c r="F63" s="6" t="e">
        <f>VLOOKUP(C63,#REF!,1,FALSE)</f>
        <v>#REF!</v>
      </c>
      <c r="G63" s="6" t="e">
        <f>VLOOKUP(C63,#REF!,1,FALSE)</f>
        <v>#REF!</v>
      </c>
      <c r="H63" s="6" t="e">
        <f>VLOOKUP(C63,#REF!,1,FALSE)</f>
        <v>#REF!</v>
      </c>
      <c r="I63" s="6" t="e">
        <f>VLOOKUP(C63,#REF!,1,FALSE)</f>
        <v>#REF!</v>
      </c>
    </row>
    <row r="64" spans="1:9" x14ac:dyDescent="0.3">
      <c r="A64" s="8">
        <v>321</v>
      </c>
      <c r="B64" s="7" t="s">
        <v>4</v>
      </c>
      <c r="C64" s="8">
        <v>321000185</v>
      </c>
      <c r="D64" s="7" t="s">
        <v>129</v>
      </c>
      <c r="E64" s="6" t="e">
        <f>VLOOKUP(C64,#REF!,1,FALSE)</f>
        <v>#REF!</v>
      </c>
      <c r="F64" s="6" t="e">
        <f>VLOOKUP(C64,#REF!,1,FALSE)</f>
        <v>#REF!</v>
      </c>
      <c r="G64" s="6" t="e">
        <f>VLOOKUP(C64,#REF!,1,FALSE)</f>
        <v>#REF!</v>
      </c>
      <c r="H64" s="6" t="e">
        <f>VLOOKUP(C64,#REF!,1,FALSE)</f>
        <v>#REF!</v>
      </c>
      <c r="I64" s="6" t="e">
        <f>VLOOKUP(C64,#REF!,1,FALSE)</f>
        <v>#REF!</v>
      </c>
    </row>
    <row r="65" spans="1:9" x14ac:dyDescent="0.3">
      <c r="A65" s="8">
        <v>321</v>
      </c>
      <c r="B65" s="7" t="s">
        <v>4</v>
      </c>
      <c r="C65" s="8">
        <v>321000186</v>
      </c>
      <c r="D65" s="7" t="s">
        <v>130</v>
      </c>
      <c r="E65" s="6" t="e">
        <f>VLOOKUP(C65,#REF!,1,FALSE)</f>
        <v>#REF!</v>
      </c>
      <c r="F65" s="6" t="e">
        <f>VLOOKUP(C65,#REF!,1,FALSE)</f>
        <v>#REF!</v>
      </c>
      <c r="G65" s="6" t="e">
        <f>VLOOKUP(C65,#REF!,1,FALSE)</f>
        <v>#REF!</v>
      </c>
      <c r="H65" s="6" t="e">
        <f>VLOOKUP(C65,#REF!,1,FALSE)</f>
        <v>#REF!</v>
      </c>
      <c r="I65" s="6" t="e">
        <f>VLOOKUP(C65,#REF!,1,FALSE)</f>
        <v>#REF!</v>
      </c>
    </row>
    <row r="66" spans="1:9" x14ac:dyDescent="0.3">
      <c r="A66" s="8">
        <v>321</v>
      </c>
      <c r="B66" s="7" t="s">
        <v>4</v>
      </c>
      <c r="C66" s="8">
        <v>321000193</v>
      </c>
      <c r="D66" s="7" t="s">
        <v>131</v>
      </c>
      <c r="E66" s="6" t="e">
        <f>VLOOKUP(C66,#REF!,1,FALSE)</f>
        <v>#REF!</v>
      </c>
      <c r="F66" s="6" t="e">
        <f>VLOOKUP(C66,#REF!,1,FALSE)</f>
        <v>#REF!</v>
      </c>
      <c r="G66" s="6" t="e">
        <f>VLOOKUP(C66,#REF!,1,FALSE)</f>
        <v>#REF!</v>
      </c>
      <c r="H66" s="6" t="e">
        <f>VLOOKUP(C66,#REF!,1,FALSE)</f>
        <v>#REF!</v>
      </c>
      <c r="I66" s="6" t="e">
        <f>VLOOKUP(C66,#REF!,1,FALSE)</f>
        <v>#REF!</v>
      </c>
    </row>
    <row r="67" spans="1:9" x14ac:dyDescent="0.3">
      <c r="A67" s="8">
        <v>321</v>
      </c>
      <c r="B67" s="7" t="s">
        <v>4</v>
      </c>
      <c r="C67" s="8">
        <v>321000194</v>
      </c>
      <c r="D67" s="7" t="s">
        <v>132</v>
      </c>
      <c r="E67" s="6" t="e">
        <f>VLOOKUP(C67,#REF!,1,FALSE)</f>
        <v>#REF!</v>
      </c>
      <c r="F67" s="6" t="e">
        <f>VLOOKUP(C67,#REF!,1,FALSE)</f>
        <v>#REF!</v>
      </c>
      <c r="G67" s="6" t="e">
        <f>VLOOKUP(C67,#REF!,1,FALSE)</f>
        <v>#REF!</v>
      </c>
      <c r="H67" s="6" t="e">
        <f>VLOOKUP(C67,#REF!,1,FALSE)</f>
        <v>#REF!</v>
      </c>
      <c r="I67" s="6" t="e">
        <f>VLOOKUP(C67,#REF!,1,FALSE)</f>
        <v>#REF!</v>
      </c>
    </row>
    <row r="68" spans="1:9" x14ac:dyDescent="0.3">
      <c r="A68" s="12">
        <v>321</v>
      </c>
      <c r="B68" s="11" t="s">
        <v>4</v>
      </c>
      <c r="C68" s="10">
        <v>321000195</v>
      </c>
      <c r="D68" s="9" t="s">
        <v>411</v>
      </c>
      <c r="E68" s="6" t="e">
        <f>VLOOKUP(C68,#REF!,1,FALSE)</f>
        <v>#REF!</v>
      </c>
      <c r="F68" s="6" t="e">
        <f>VLOOKUP(C68,#REF!,1,FALSE)</f>
        <v>#REF!</v>
      </c>
      <c r="G68" s="6" t="e">
        <f>VLOOKUP(C68,#REF!,1,FALSE)</f>
        <v>#REF!</v>
      </c>
      <c r="H68" s="6" t="e">
        <f>VLOOKUP(C68,#REF!,1,FALSE)</f>
        <v>#REF!</v>
      </c>
      <c r="I68" s="6" t="e">
        <f>VLOOKUP(C68,#REF!,1,FALSE)</f>
        <v>#REF!</v>
      </c>
    </row>
    <row r="69" spans="1:9" x14ac:dyDescent="0.3">
      <c r="A69" s="8">
        <v>321</v>
      </c>
      <c r="B69" s="7" t="s">
        <v>4</v>
      </c>
      <c r="C69" s="8">
        <v>321000217</v>
      </c>
      <c r="D69" s="7" t="s">
        <v>133</v>
      </c>
      <c r="E69" s="6" t="e">
        <f>VLOOKUP(C69,#REF!,1,FALSE)</f>
        <v>#REF!</v>
      </c>
      <c r="F69" s="6" t="e">
        <f>VLOOKUP(C69,#REF!,1,FALSE)</f>
        <v>#REF!</v>
      </c>
      <c r="G69" s="6" t="e">
        <f>VLOOKUP(C69,#REF!,1,FALSE)</f>
        <v>#REF!</v>
      </c>
      <c r="H69" s="6" t="e">
        <f>VLOOKUP(C69,#REF!,1,FALSE)</f>
        <v>#REF!</v>
      </c>
      <c r="I69" s="6" t="e">
        <f>VLOOKUP(C69,#REF!,1,FALSE)</f>
        <v>#REF!</v>
      </c>
    </row>
    <row r="70" spans="1:9" x14ac:dyDescent="0.3">
      <c r="A70" s="8">
        <v>321</v>
      </c>
      <c r="B70" s="7" t="s">
        <v>4</v>
      </c>
      <c r="C70" s="8">
        <v>321000225</v>
      </c>
      <c r="D70" s="7" t="s">
        <v>134</v>
      </c>
      <c r="E70" s="6" t="e">
        <f>VLOOKUP(C70,#REF!,1,FALSE)</f>
        <v>#REF!</v>
      </c>
      <c r="F70" s="6" t="e">
        <f>VLOOKUP(C70,#REF!,1,FALSE)</f>
        <v>#REF!</v>
      </c>
      <c r="G70" s="6" t="e">
        <f>VLOOKUP(C70,#REF!,1,FALSE)</f>
        <v>#REF!</v>
      </c>
      <c r="H70" s="6" t="e">
        <f>VLOOKUP(C70,#REF!,1,FALSE)</f>
        <v>#REF!</v>
      </c>
      <c r="I70" s="6" t="e">
        <f>VLOOKUP(C70,#REF!,1,FALSE)</f>
        <v>#REF!</v>
      </c>
    </row>
    <row r="71" spans="1:9" x14ac:dyDescent="0.3">
      <c r="A71" s="8">
        <v>321</v>
      </c>
      <c r="B71" s="7" t="s">
        <v>4</v>
      </c>
      <c r="C71" s="8">
        <v>321000227</v>
      </c>
      <c r="D71" s="7" t="s">
        <v>135</v>
      </c>
      <c r="E71" s="6" t="e">
        <f>VLOOKUP(C71,#REF!,1,FALSE)</f>
        <v>#REF!</v>
      </c>
      <c r="F71" s="6" t="e">
        <f>VLOOKUP(C71,#REF!,1,FALSE)</f>
        <v>#REF!</v>
      </c>
      <c r="G71" s="6" t="e">
        <f>VLOOKUP(C71,#REF!,1,FALSE)</f>
        <v>#REF!</v>
      </c>
      <c r="H71" s="6" t="e">
        <f>VLOOKUP(C71,#REF!,1,FALSE)</f>
        <v>#REF!</v>
      </c>
      <c r="I71" s="6" t="e">
        <f>VLOOKUP(C71,#REF!,1,FALSE)</f>
        <v>#REF!</v>
      </c>
    </row>
    <row r="72" spans="1:9" x14ac:dyDescent="0.3">
      <c r="A72" s="8">
        <v>321</v>
      </c>
      <c r="B72" s="7" t="s">
        <v>4</v>
      </c>
      <c r="C72" s="8">
        <v>321000235</v>
      </c>
      <c r="D72" s="7" t="s">
        <v>136</v>
      </c>
      <c r="E72" s="6" t="e">
        <f>VLOOKUP(C72,#REF!,1,FALSE)</f>
        <v>#REF!</v>
      </c>
      <c r="F72" s="6" t="e">
        <f>VLOOKUP(C72,#REF!,1,FALSE)</f>
        <v>#REF!</v>
      </c>
      <c r="G72" s="6" t="e">
        <f>VLOOKUP(C72,#REF!,1,FALSE)</f>
        <v>#REF!</v>
      </c>
      <c r="H72" s="6" t="e">
        <f>VLOOKUP(C72,#REF!,1,FALSE)</f>
        <v>#REF!</v>
      </c>
      <c r="I72" s="6" t="e">
        <f>VLOOKUP(C72,#REF!,1,FALSE)</f>
        <v>#REF!</v>
      </c>
    </row>
    <row r="73" spans="1:9" x14ac:dyDescent="0.3">
      <c r="A73" s="8">
        <v>321</v>
      </c>
      <c r="B73" s="7" t="s">
        <v>4</v>
      </c>
      <c r="C73" s="8">
        <v>321000260</v>
      </c>
      <c r="D73" s="7" t="s">
        <v>137</v>
      </c>
      <c r="E73" s="6" t="e">
        <f>VLOOKUP(C73,#REF!,1,FALSE)</f>
        <v>#REF!</v>
      </c>
      <c r="F73" s="6" t="e">
        <f>VLOOKUP(C73,#REF!,1,FALSE)</f>
        <v>#REF!</v>
      </c>
      <c r="G73" s="6" t="e">
        <f>VLOOKUP(C73,#REF!,1,FALSE)</f>
        <v>#REF!</v>
      </c>
      <c r="H73" s="6" t="e">
        <f>VLOOKUP(C73,#REF!,1,FALSE)</f>
        <v>#REF!</v>
      </c>
      <c r="I73" s="6" t="e">
        <f>VLOOKUP(C73,#REF!,1,FALSE)</f>
        <v>#REF!</v>
      </c>
    </row>
    <row r="74" spans="1:9" x14ac:dyDescent="0.3">
      <c r="A74" s="8">
        <v>321</v>
      </c>
      <c r="B74" s="7" t="s">
        <v>4</v>
      </c>
      <c r="C74" s="8">
        <v>321000276</v>
      </c>
      <c r="D74" s="7" t="s">
        <v>138</v>
      </c>
      <c r="E74" s="6" t="e">
        <f>VLOOKUP(C74,#REF!,1,FALSE)</f>
        <v>#REF!</v>
      </c>
      <c r="F74" s="6" t="e">
        <f>VLOOKUP(C74,#REF!,1,FALSE)</f>
        <v>#REF!</v>
      </c>
      <c r="G74" s="6" t="e">
        <f>VLOOKUP(C74,#REF!,1,FALSE)</f>
        <v>#REF!</v>
      </c>
      <c r="H74" s="6" t="e">
        <f>VLOOKUP(C74,#REF!,1,FALSE)</f>
        <v>#REF!</v>
      </c>
      <c r="I74" s="6" t="e">
        <f>VLOOKUP(C74,#REF!,1,FALSE)</f>
        <v>#REF!</v>
      </c>
    </row>
    <row r="75" spans="1:9" x14ac:dyDescent="0.3">
      <c r="A75" s="8">
        <v>321</v>
      </c>
      <c r="B75" s="7" t="s">
        <v>4</v>
      </c>
      <c r="C75" s="8">
        <v>321000277</v>
      </c>
      <c r="D75" s="7" t="s">
        <v>139</v>
      </c>
      <c r="E75" s="6" t="e">
        <f>VLOOKUP(C75,#REF!,1,FALSE)</f>
        <v>#REF!</v>
      </c>
      <c r="F75" s="6" t="e">
        <f>VLOOKUP(C75,#REF!,1,FALSE)</f>
        <v>#REF!</v>
      </c>
      <c r="G75" s="6" t="e">
        <f>VLOOKUP(C75,#REF!,1,FALSE)</f>
        <v>#REF!</v>
      </c>
      <c r="H75" s="6" t="e">
        <f>VLOOKUP(C75,#REF!,1,FALSE)</f>
        <v>#REF!</v>
      </c>
      <c r="I75" s="6" t="e">
        <f>VLOOKUP(C75,#REF!,1,FALSE)</f>
        <v>#REF!</v>
      </c>
    </row>
    <row r="76" spans="1:9" x14ac:dyDescent="0.3">
      <c r="A76" s="8">
        <v>321</v>
      </c>
      <c r="B76" s="7" t="s">
        <v>4</v>
      </c>
      <c r="C76" s="8">
        <v>321000297</v>
      </c>
      <c r="D76" s="7" t="s">
        <v>140</v>
      </c>
      <c r="E76" s="6" t="e">
        <f>VLOOKUP(C76,#REF!,1,FALSE)</f>
        <v>#REF!</v>
      </c>
      <c r="F76" s="6" t="e">
        <f>VLOOKUP(C76,#REF!,1,FALSE)</f>
        <v>#REF!</v>
      </c>
      <c r="G76" s="6" t="e">
        <f>VLOOKUP(C76,#REF!,1,FALSE)</f>
        <v>#REF!</v>
      </c>
      <c r="H76" s="6" t="e">
        <f>VLOOKUP(C76,#REF!,1,FALSE)</f>
        <v>#REF!</v>
      </c>
      <c r="I76" s="6" t="e">
        <f>VLOOKUP(C76,#REF!,1,FALSE)</f>
        <v>#REF!</v>
      </c>
    </row>
    <row r="77" spans="1:9" x14ac:dyDescent="0.3">
      <c r="A77" s="12">
        <v>321</v>
      </c>
      <c r="B77" s="11" t="s">
        <v>4</v>
      </c>
      <c r="C77" s="10">
        <v>321000298</v>
      </c>
      <c r="D77" s="9" t="s">
        <v>410</v>
      </c>
      <c r="E77" s="6" t="e">
        <f>VLOOKUP(C77,#REF!,1,FALSE)</f>
        <v>#REF!</v>
      </c>
      <c r="F77" s="6" t="e">
        <f>VLOOKUP(C77,#REF!,1,FALSE)</f>
        <v>#REF!</v>
      </c>
      <c r="G77" s="6" t="e">
        <f>VLOOKUP(C77,#REF!,1,FALSE)</f>
        <v>#REF!</v>
      </c>
      <c r="H77" s="6" t="e">
        <f>VLOOKUP(C77,#REF!,1,FALSE)</f>
        <v>#REF!</v>
      </c>
      <c r="I77" s="6" t="e">
        <f>VLOOKUP(C77,#REF!,1,FALSE)</f>
        <v>#REF!</v>
      </c>
    </row>
    <row r="78" spans="1:9" x14ac:dyDescent="0.3">
      <c r="A78" s="8">
        <v>321</v>
      </c>
      <c r="B78" s="7" t="s">
        <v>4</v>
      </c>
      <c r="C78" s="8">
        <v>321000306</v>
      </c>
      <c r="D78" s="7" t="s">
        <v>141</v>
      </c>
      <c r="E78" s="6" t="e">
        <f>VLOOKUP(C78,#REF!,1,FALSE)</f>
        <v>#REF!</v>
      </c>
      <c r="F78" s="6" t="e">
        <f>VLOOKUP(C78,#REF!,1,FALSE)</f>
        <v>#REF!</v>
      </c>
      <c r="G78" s="6" t="e">
        <f>VLOOKUP(C78,#REF!,1,FALSE)</f>
        <v>#REF!</v>
      </c>
      <c r="H78" s="6" t="e">
        <f>VLOOKUP(C78,#REF!,1,FALSE)</f>
        <v>#REF!</v>
      </c>
      <c r="I78" s="6" t="e">
        <f>VLOOKUP(C78,#REF!,1,FALSE)</f>
        <v>#REF!</v>
      </c>
    </row>
    <row r="79" spans="1:9" x14ac:dyDescent="0.3">
      <c r="A79" s="8">
        <v>321</v>
      </c>
      <c r="B79" s="7" t="s">
        <v>4</v>
      </c>
      <c r="C79" s="8">
        <v>321000341</v>
      </c>
      <c r="D79" s="7" t="s">
        <v>142</v>
      </c>
      <c r="E79" s="6" t="e">
        <f>VLOOKUP(C79,#REF!,1,FALSE)</f>
        <v>#REF!</v>
      </c>
      <c r="F79" s="6" t="e">
        <f>VLOOKUP(C79,#REF!,1,FALSE)</f>
        <v>#REF!</v>
      </c>
      <c r="G79" s="6" t="e">
        <f>VLOOKUP(C79,#REF!,1,FALSE)</f>
        <v>#REF!</v>
      </c>
      <c r="H79" s="6" t="e">
        <f>VLOOKUP(C79,#REF!,1,FALSE)</f>
        <v>#REF!</v>
      </c>
      <c r="I79" s="6" t="e">
        <f>VLOOKUP(C79,#REF!,1,FALSE)</f>
        <v>#REF!</v>
      </c>
    </row>
    <row r="80" spans="1:9" x14ac:dyDescent="0.3">
      <c r="A80" s="8">
        <v>321</v>
      </c>
      <c r="B80" s="7" t="s">
        <v>4</v>
      </c>
      <c r="C80" s="8">
        <v>321000342</v>
      </c>
      <c r="D80" s="7" t="s">
        <v>143</v>
      </c>
      <c r="E80" s="6" t="e">
        <f>VLOOKUP(C80,#REF!,1,FALSE)</f>
        <v>#REF!</v>
      </c>
      <c r="F80" s="6" t="e">
        <f>VLOOKUP(C80,#REF!,1,FALSE)</f>
        <v>#REF!</v>
      </c>
      <c r="G80" s="6" t="e">
        <f>VLOOKUP(C80,#REF!,1,FALSE)</f>
        <v>#REF!</v>
      </c>
      <c r="H80" s="6" t="e">
        <f>VLOOKUP(C80,#REF!,1,FALSE)</f>
        <v>#REF!</v>
      </c>
      <c r="I80" s="6" t="e">
        <f>VLOOKUP(C80,#REF!,1,FALSE)</f>
        <v>#REF!</v>
      </c>
    </row>
    <row r="81" spans="1:9" x14ac:dyDescent="0.3">
      <c r="A81" s="8">
        <v>321</v>
      </c>
      <c r="B81" s="7" t="s">
        <v>4</v>
      </c>
      <c r="C81" s="8">
        <v>321000344</v>
      </c>
      <c r="D81" s="7" t="s">
        <v>144</v>
      </c>
      <c r="E81" s="6" t="e">
        <f>VLOOKUP(C81,#REF!,1,FALSE)</f>
        <v>#REF!</v>
      </c>
      <c r="F81" s="6" t="e">
        <f>VLOOKUP(C81,#REF!,1,FALSE)</f>
        <v>#REF!</v>
      </c>
      <c r="G81" s="6" t="e">
        <f>VLOOKUP(C81,#REF!,1,FALSE)</f>
        <v>#REF!</v>
      </c>
      <c r="H81" s="6" t="e">
        <f>VLOOKUP(C81,#REF!,1,FALSE)</f>
        <v>#REF!</v>
      </c>
      <c r="I81" s="6" t="e">
        <f>VLOOKUP(C81,#REF!,1,FALSE)</f>
        <v>#REF!</v>
      </c>
    </row>
    <row r="82" spans="1:9" x14ac:dyDescent="0.3">
      <c r="A82" s="8">
        <v>321</v>
      </c>
      <c r="B82" s="7" t="s">
        <v>4</v>
      </c>
      <c r="C82" s="8">
        <v>321000358</v>
      </c>
      <c r="D82" s="7" t="s">
        <v>145</v>
      </c>
      <c r="E82" s="6" t="e">
        <f>VLOOKUP(C82,#REF!,1,FALSE)</f>
        <v>#REF!</v>
      </c>
      <c r="F82" s="6" t="e">
        <f>VLOOKUP(C82,#REF!,1,FALSE)</f>
        <v>#REF!</v>
      </c>
      <c r="G82" s="6" t="e">
        <f>VLOOKUP(C82,#REF!,1,FALSE)</f>
        <v>#REF!</v>
      </c>
      <c r="H82" s="6" t="e">
        <f>VLOOKUP(C82,#REF!,1,FALSE)</f>
        <v>#REF!</v>
      </c>
      <c r="I82" s="6" t="e">
        <f>VLOOKUP(C82,#REF!,1,FALSE)</f>
        <v>#REF!</v>
      </c>
    </row>
    <row r="83" spans="1:9" x14ac:dyDescent="0.3">
      <c r="A83" s="8">
        <v>321</v>
      </c>
      <c r="B83" s="7" t="s">
        <v>4</v>
      </c>
      <c r="C83" s="8">
        <v>321000360</v>
      </c>
      <c r="D83" s="7" t="s">
        <v>146</v>
      </c>
      <c r="E83" s="6" t="e">
        <f>VLOOKUP(C83,#REF!,1,FALSE)</f>
        <v>#REF!</v>
      </c>
      <c r="F83" s="6" t="e">
        <f>VLOOKUP(C83,#REF!,1,FALSE)</f>
        <v>#REF!</v>
      </c>
      <c r="G83" s="6" t="e">
        <f>VLOOKUP(C83,#REF!,1,FALSE)</f>
        <v>#REF!</v>
      </c>
      <c r="H83" s="6" t="e">
        <f>VLOOKUP(C83,#REF!,1,FALSE)</f>
        <v>#REF!</v>
      </c>
      <c r="I83" s="6" t="e">
        <f>VLOOKUP(C83,#REF!,1,FALSE)</f>
        <v>#REF!</v>
      </c>
    </row>
    <row r="84" spans="1:9" x14ac:dyDescent="0.3">
      <c r="A84" s="8">
        <v>321</v>
      </c>
      <c r="B84" s="7" t="s">
        <v>4</v>
      </c>
      <c r="C84" s="8">
        <v>321000370</v>
      </c>
      <c r="D84" s="7" t="s">
        <v>147</v>
      </c>
      <c r="E84" s="6" t="e">
        <f>VLOOKUP(C84,#REF!,1,FALSE)</f>
        <v>#REF!</v>
      </c>
      <c r="F84" s="6" t="e">
        <f>VLOOKUP(C84,#REF!,1,FALSE)</f>
        <v>#REF!</v>
      </c>
      <c r="G84" s="6" t="e">
        <f>VLOOKUP(C84,#REF!,1,FALSE)</f>
        <v>#REF!</v>
      </c>
      <c r="H84" s="6" t="e">
        <f>VLOOKUP(C84,#REF!,1,FALSE)</f>
        <v>#REF!</v>
      </c>
      <c r="I84" s="6" t="e">
        <f>VLOOKUP(C84,#REF!,1,FALSE)</f>
        <v>#REF!</v>
      </c>
    </row>
    <row r="85" spans="1:9" x14ac:dyDescent="0.3">
      <c r="A85" s="8">
        <v>321</v>
      </c>
      <c r="B85" s="7" t="s">
        <v>4</v>
      </c>
      <c r="C85" s="8">
        <v>321000397</v>
      </c>
      <c r="D85" s="7" t="s">
        <v>148</v>
      </c>
      <c r="E85" s="6" t="e">
        <f>VLOOKUP(C85,#REF!,1,FALSE)</f>
        <v>#REF!</v>
      </c>
      <c r="F85" s="6" t="e">
        <f>VLOOKUP(C85,#REF!,1,FALSE)</f>
        <v>#REF!</v>
      </c>
      <c r="G85" s="6" t="e">
        <f>VLOOKUP(C85,#REF!,1,FALSE)</f>
        <v>#REF!</v>
      </c>
      <c r="H85" s="6" t="e">
        <f>VLOOKUP(C85,#REF!,1,FALSE)</f>
        <v>#REF!</v>
      </c>
      <c r="I85" s="6" t="e">
        <f>VLOOKUP(C85,#REF!,1,FALSE)</f>
        <v>#REF!</v>
      </c>
    </row>
    <row r="86" spans="1:9" x14ac:dyDescent="0.3">
      <c r="A86" s="8">
        <v>321</v>
      </c>
      <c r="B86" s="7" t="s">
        <v>4</v>
      </c>
      <c r="C86" s="8">
        <v>321000403</v>
      </c>
      <c r="D86" s="7" t="s">
        <v>149</v>
      </c>
      <c r="E86" s="6" t="e">
        <f>VLOOKUP(C86,#REF!,1,FALSE)</f>
        <v>#REF!</v>
      </c>
      <c r="F86" s="6" t="e">
        <f>VLOOKUP(C86,#REF!,1,FALSE)</f>
        <v>#REF!</v>
      </c>
      <c r="G86" s="6" t="e">
        <f>VLOOKUP(C86,#REF!,1,FALSE)</f>
        <v>#REF!</v>
      </c>
      <c r="H86" s="6" t="e">
        <f>VLOOKUP(C86,#REF!,1,FALSE)</f>
        <v>#REF!</v>
      </c>
      <c r="I86" s="6" t="e">
        <f>VLOOKUP(C86,#REF!,1,FALSE)</f>
        <v>#REF!</v>
      </c>
    </row>
    <row r="87" spans="1:9" x14ac:dyDescent="0.3">
      <c r="A87" s="8">
        <v>321</v>
      </c>
      <c r="B87" s="7" t="s">
        <v>4</v>
      </c>
      <c r="C87" s="8">
        <v>321000414</v>
      </c>
      <c r="D87" s="7" t="s">
        <v>150</v>
      </c>
      <c r="E87" s="6" t="e">
        <f>VLOOKUP(C87,#REF!,1,FALSE)</f>
        <v>#REF!</v>
      </c>
      <c r="F87" s="6" t="e">
        <f>VLOOKUP(C87,#REF!,1,FALSE)</f>
        <v>#REF!</v>
      </c>
      <c r="G87" s="6" t="e">
        <f>VLOOKUP(C87,#REF!,1,FALSE)</f>
        <v>#REF!</v>
      </c>
      <c r="H87" s="6" t="e">
        <f>VLOOKUP(C87,#REF!,1,FALSE)</f>
        <v>#REF!</v>
      </c>
      <c r="I87" s="6" t="e">
        <f>VLOOKUP(C87,#REF!,1,FALSE)</f>
        <v>#REF!</v>
      </c>
    </row>
    <row r="88" spans="1:9" x14ac:dyDescent="0.3">
      <c r="A88" s="8">
        <v>321</v>
      </c>
      <c r="B88" s="7" t="s">
        <v>4</v>
      </c>
      <c r="C88" s="8">
        <v>321000416</v>
      </c>
      <c r="D88" s="7" t="s">
        <v>151</v>
      </c>
      <c r="E88" s="6" t="e">
        <f>VLOOKUP(C88,#REF!,1,FALSE)</f>
        <v>#REF!</v>
      </c>
      <c r="F88" s="6" t="e">
        <f>VLOOKUP(C88,#REF!,1,FALSE)</f>
        <v>#REF!</v>
      </c>
      <c r="G88" s="6" t="e">
        <f>VLOOKUP(C88,#REF!,1,FALSE)</f>
        <v>#REF!</v>
      </c>
      <c r="H88" s="6" t="e">
        <f>VLOOKUP(C88,#REF!,1,FALSE)</f>
        <v>#REF!</v>
      </c>
      <c r="I88" s="6" t="e">
        <f>VLOOKUP(C88,#REF!,1,FALSE)</f>
        <v>#REF!</v>
      </c>
    </row>
    <row r="89" spans="1:9" x14ac:dyDescent="0.3">
      <c r="A89" s="8">
        <v>321</v>
      </c>
      <c r="B89" s="7" t="s">
        <v>4</v>
      </c>
      <c r="C89" s="8">
        <v>321000431</v>
      </c>
      <c r="D89" s="7" t="s">
        <v>152</v>
      </c>
      <c r="E89" s="6" t="e">
        <f>VLOOKUP(C89,#REF!,1,FALSE)</f>
        <v>#REF!</v>
      </c>
      <c r="F89" s="6" t="e">
        <f>VLOOKUP(C89,#REF!,1,FALSE)</f>
        <v>#REF!</v>
      </c>
      <c r="G89" s="6" t="e">
        <f>VLOOKUP(C89,#REF!,1,FALSE)</f>
        <v>#REF!</v>
      </c>
      <c r="H89" s="6" t="e">
        <f>VLOOKUP(C89,#REF!,1,FALSE)</f>
        <v>#REF!</v>
      </c>
      <c r="I89" s="6" t="e">
        <f>VLOOKUP(C89,#REF!,1,FALSE)</f>
        <v>#REF!</v>
      </c>
    </row>
    <row r="90" spans="1:9" x14ac:dyDescent="0.3">
      <c r="A90" s="8">
        <v>321</v>
      </c>
      <c r="B90" s="7" t="s">
        <v>4</v>
      </c>
      <c r="C90" s="8">
        <v>321000439</v>
      </c>
      <c r="D90" s="7" t="s">
        <v>153</v>
      </c>
      <c r="E90" s="6" t="e">
        <f>VLOOKUP(C90,#REF!,1,FALSE)</f>
        <v>#REF!</v>
      </c>
      <c r="F90" s="6" t="e">
        <f>VLOOKUP(C90,#REF!,1,FALSE)</f>
        <v>#REF!</v>
      </c>
      <c r="G90" s="6" t="e">
        <f>VLOOKUP(C90,#REF!,1,FALSE)</f>
        <v>#REF!</v>
      </c>
      <c r="H90" s="6" t="e">
        <f>VLOOKUP(C90,#REF!,1,FALSE)</f>
        <v>#REF!</v>
      </c>
      <c r="I90" s="6" t="e">
        <f>VLOOKUP(C90,#REF!,1,FALSE)</f>
        <v>#REF!</v>
      </c>
    </row>
    <row r="91" spans="1:9" x14ac:dyDescent="0.3">
      <c r="A91" s="8">
        <v>321</v>
      </c>
      <c r="B91" s="7" t="s">
        <v>4</v>
      </c>
      <c r="C91" s="8">
        <v>321000442</v>
      </c>
      <c r="D91" s="7" t="s">
        <v>154</v>
      </c>
      <c r="E91" s="6" t="e">
        <f>VLOOKUP(C91,#REF!,1,FALSE)</f>
        <v>#REF!</v>
      </c>
      <c r="F91" s="6" t="e">
        <f>VLOOKUP(C91,#REF!,1,FALSE)</f>
        <v>#REF!</v>
      </c>
      <c r="G91" s="6" t="e">
        <f>VLOOKUP(C91,#REF!,1,FALSE)</f>
        <v>#REF!</v>
      </c>
      <c r="H91" s="6" t="e">
        <f>VLOOKUP(C91,#REF!,1,FALSE)</f>
        <v>#REF!</v>
      </c>
      <c r="I91" s="6" t="e">
        <f>VLOOKUP(C91,#REF!,1,FALSE)</f>
        <v>#REF!</v>
      </c>
    </row>
    <row r="92" spans="1:9" x14ac:dyDescent="0.3">
      <c r="A92" s="8">
        <v>321</v>
      </c>
      <c r="B92" s="7" t="s">
        <v>4</v>
      </c>
      <c r="C92" s="8">
        <v>321000452</v>
      </c>
      <c r="D92" s="7" t="s">
        <v>137</v>
      </c>
      <c r="E92" s="6" t="e">
        <f>VLOOKUP(C92,#REF!,1,FALSE)</f>
        <v>#REF!</v>
      </c>
      <c r="F92" s="6" t="e">
        <f>VLOOKUP(C92,#REF!,1,FALSE)</f>
        <v>#REF!</v>
      </c>
      <c r="G92" s="6" t="e">
        <f>VLOOKUP(C92,#REF!,1,FALSE)</f>
        <v>#REF!</v>
      </c>
      <c r="H92" s="6" t="e">
        <f>VLOOKUP(C92,#REF!,1,FALSE)</f>
        <v>#REF!</v>
      </c>
      <c r="I92" s="6" t="e">
        <f>VLOOKUP(C92,#REF!,1,FALSE)</f>
        <v>#REF!</v>
      </c>
    </row>
    <row r="93" spans="1:9" x14ac:dyDescent="0.3">
      <c r="A93" s="8">
        <v>321</v>
      </c>
      <c r="B93" s="7" t="s">
        <v>4</v>
      </c>
      <c r="C93" s="8">
        <v>321000453</v>
      </c>
      <c r="D93" s="7" t="s">
        <v>155</v>
      </c>
      <c r="E93" s="6" t="e">
        <f>VLOOKUP(C93,#REF!,1,FALSE)</f>
        <v>#REF!</v>
      </c>
      <c r="F93" s="6" t="e">
        <f>VLOOKUP(C93,#REF!,1,FALSE)</f>
        <v>#REF!</v>
      </c>
      <c r="G93" s="6" t="e">
        <f>VLOOKUP(C93,#REF!,1,FALSE)</f>
        <v>#REF!</v>
      </c>
      <c r="H93" s="6" t="e">
        <f>VLOOKUP(C93,#REF!,1,FALSE)</f>
        <v>#REF!</v>
      </c>
      <c r="I93" s="6" t="e">
        <f>VLOOKUP(C93,#REF!,1,FALSE)</f>
        <v>#REF!</v>
      </c>
    </row>
    <row r="94" spans="1:9" x14ac:dyDescent="0.3">
      <c r="A94" s="8">
        <v>321</v>
      </c>
      <c r="B94" s="7" t="s">
        <v>4</v>
      </c>
      <c r="C94" s="8">
        <v>321000454</v>
      </c>
      <c r="D94" s="7" t="s">
        <v>156</v>
      </c>
      <c r="E94" s="6" t="e">
        <f>VLOOKUP(C94,#REF!,1,FALSE)</f>
        <v>#REF!</v>
      </c>
      <c r="F94" s="6" t="e">
        <f>VLOOKUP(C94,#REF!,1,FALSE)</f>
        <v>#REF!</v>
      </c>
      <c r="G94" s="6" t="e">
        <f>VLOOKUP(C94,#REF!,1,FALSE)</f>
        <v>#REF!</v>
      </c>
      <c r="H94" s="6" t="e">
        <f>VLOOKUP(C94,#REF!,1,FALSE)</f>
        <v>#REF!</v>
      </c>
      <c r="I94" s="6" t="e">
        <f>VLOOKUP(C94,#REF!,1,FALSE)</f>
        <v>#REF!</v>
      </c>
    </row>
    <row r="95" spans="1:9" x14ac:dyDescent="0.3">
      <c r="A95" s="8">
        <v>321</v>
      </c>
      <c r="B95" s="7" t="s">
        <v>4</v>
      </c>
      <c r="C95" s="8">
        <v>321000464</v>
      </c>
      <c r="D95" s="7" t="s">
        <v>157</v>
      </c>
      <c r="E95" s="6" t="e">
        <f>VLOOKUP(C95,#REF!,1,FALSE)</f>
        <v>#REF!</v>
      </c>
      <c r="F95" s="6" t="e">
        <f>VLOOKUP(C95,#REF!,1,FALSE)</f>
        <v>#REF!</v>
      </c>
      <c r="G95" s="6" t="e">
        <f>VLOOKUP(C95,#REF!,1,FALSE)</f>
        <v>#REF!</v>
      </c>
      <c r="H95" s="6" t="e">
        <f>VLOOKUP(C95,#REF!,1,FALSE)</f>
        <v>#REF!</v>
      </c>
      <c r="I95" s="6" t="e">
        <f>VLOOKUP(C95,#REF!,1,FALSE)</f>
        <v>#REF!</v>
      </c>
    </row>
    <row r="96" spans="1:9" x14ac:dyDescent="0.3">
      <c r="A96" s="8">
        <v>321</v>
      </c>
      <c r="B96" s="7" t="s">
        <v>4</v>
      </c>
      <c r="C96" s="8">
        <v>321000486</v>
      </c>
      <c r="D96" s="7" t="s">
        <v>158</v>
      </c>
      <c r="E96" s="6" t="e">
        <f>VLOOKUP(C96,#REF!,1,FALSE)</f>
        <v>#REF!</v>
      </c>
      <c r="F96" s="6" t="e">
        <f>VLOOKUP(C96,#REF!,1,FALSE)</f>
        <v>#REF!</v>
      </c>
      <c r="G96" s="6" t="e">
        <f>VLOOKUP(C96,#REF!,1,FALSE)</f>
        <v>#REF!</v>
      </c>
      <c r="H96" s="6" t="e">
        <f>VLOOKUP(C96,#REF!,1,FALSE)</f>
        <v>#REF!</v>
      </c>
      <c r="I96" s="6" t="e">
        <f>VLOOKUP(C96,#REF!,1,FALSE)</f>
        <v>#REF!</v>
      </c>
    </row>
    <row r="97" spans="1:9" x14ac:dyDescent="0.3">
      <c r="A97" s="8">
        <v>321</v>
      </c>
      <c r="B97" s="7" t="s">
        <v>4</v>
      </c>
      <c r="C97" s="8">
        <v>321000505</v>
      </c>
      <c r="D97" s="7" t="s">
        <v>159</v>
      </c>
      <c r="E97" s="6" t="e">
        <f>VLOOKUP(C97,#REF!,1,FALSE)</f>
        <v>#REF!</v>
      </c>
      <c r="F97" s="6" t="e">
        <f>VLOOKUP(C97,#REF!,1,FALSE)</f>
        <v>#REF!</v>
      </c>
      <c r="G97" s="6" t="e">
        <f>VLOOKUP(C97,#REF!,1,FALSE)</f>
        <v>#REF!</v>
      </c>
      <c r="H97" s="6" t="e">
        <f>VLOOKUP(C97,#REF!,1,FALSE)</f>
        <v>#REF!</v>
      </c>
      <c r="I97" s="6" t="e">
        <f>VLOOKUP(C97,#REF!,1,FALSE)</f>
        <v>#REF!</v>
      </c>
    </row>
    <row r="98" spans="1:9" x14ac:dyDescent="0.3">
      <c r="A98" s="8">
        <v>321</v>
      </c>
      <c r="B98" s="7" t="s">
        <v>4</v>
      </c>
      <c r="C98" s="8">
        <v>321000518</v>
      </c>
      <c r="D98" s="7" t="s">
        <v>160</v>
      </c>
      <c r="E98" s="6" t="e">
        <f>VLOOKUP(C98,#REF!,1,FALSE)</f>
        <v>#REF!</v>
      </c>
      <c r="F98" s="6" t="e">
        <f>VLOOKUP(C98,#REF!,1,FALSE)</f>
        <v>#REF!</v>
      </c>
      <c r="G98" s="6" t="e">
        <f>VLOOKUP(C98,#REF!,1,FALSE)</f>
        <v>#REF!</v>
      </c>
      <c r="H98" s="6" t="e">
        <f>VLOOKUP(C98,#REF!,1,FALSE)</f>
        <v>#REF!</v>
      </c>
      <c r="I98" s="6" t="e">
        <f>VLOOKUP(C98,#REF!,1,FALSE)</f>
        <v>#REF!</v>
      </c>
    </row>
    <row r="99" spans="1:9" x14ac:dyDescent="0.3">
      <c r="A99" s="8">
        <v>321</v>
      </c>
      <c r="B99" s="7" t="s">
        <v>4</v>
      </c>
      <c r="C99" s="8">
        <v>321000522</v>
      </c>
      <c r="D99" s="7" t="s">
        <v>161</v>
      </c>
      <c r="E99" s="6" t="e">
        <f>VLOOKUP(C99,#REF!,1,FALSE)</f>
        <v>#REF!</v>
      </c>
      <c r="F99" s="6" t="e">
        <f>VLOOKUP(C99,#REF!,1,FALSE)</f>
        <v>#REF!</v>
      </c>
      <c r="G99" s="6" t="e">
        <f>VLOOKUP(C99,#REF!,1,FALSE)</f>
        <v>#REF!</v>
      </c>
      <c r="H99" s="6" t="e">
        <f>VLOOKUP(C99,#REF!,1,FALSE)</f>
        <v>#REF!</v>
      </c>
      <c r="I99" s="6" t="e">
        <f>VLOOKUP(C99,#REF!,1,FALSE)</f>
        <v>#REF!</v>
      </c>
    </row>
    <row r="100" spans="1:9" x14ac:dyDescent="0.3">
      <c r="A100" s="8">
        <v>321</v>
      </c>
      <c r="B100" s="7" t="s">
        <v>4</v>
      </c>
      <c r="C100" s="8">
        <v>321000526</v>
      </c>
      <c r="D100" s="7" t="s">
        <v>162</v>
      </c>
      <c r="E100" s="6" t="e">
        <f>VLOOKUP(C100,#REF!,1,FALSE)</f>
        <v>#REF!</v>
      </c>
      <c r="F100" s="6" t="e">
        <f>VLOOKUP(C100,#REF!,1,FALSE)</f>
        <v>#REF!</v>
      </c>
      <c r="G100" s="6" t="e">
        <f>VLOOKUP(C100,#REF!,1,FALSE)</f>
        <v>#REF!</v>
      </c>
      <c r="H100" s="6" t="e">
        <f>VLOOKUP(C100,#REF!,1,FALSE)</f>
        <v>#REF!</v>
      </c>
      <c r="I100" s="6" t="e">
        <f>VLOOKUP(C100,#REF!,1,FALSE)</f>
        <v>#REF!</v>
      </c>
    </row>
    <row r="101" spans="1:9" x14ac:dyDescent="0.3">
      <c r="A101" s="8">
        <v>321</v>
      </c>
      <c r="B101" s="7" t="s">
        <v>4</v>
      </c>
      <c r="C101" s="8">
        <v>321000553</v>
      </c>
      <c r="D101" s="7" t="s">
        <v>163</v>
      </c>
      <c r="E101" s="6" t="e">
        <f>VLOOKUP(C101,#REF!,1,FALSE)</f>
        <v>#REF!</v>
      </c>
      <c r="F101" s="6" t="e">
        <f>VLOOKUP(C101,#REF!,1,FALSE)</f>
        <v>#REF!</v>
      </c>
      <c r="G101" s="6" t="e">
        <f>VLOOKUP(C101,#REF!,1,FALSE)</f>
        <v>#REF!</v>
      </c>
      <c r="H101" s="6" t="e">
        <f>VLOOKUP(C101,#REF!,1,FALSE)</f>
        <v>#REF!</v>
      </c>
      <c r="I101" s="6" t="e">
        <f>VLOOKUP(C101,#REF!,1,FALSE)</f>
        <v>#REF!</v>
      </c>
    </row>
    <row r="102" spans="1:9" x14ac:dyDescent="0.3">
      <c r="A102" s="8">
        <v>321</v>
      </c>
      <c r="B102" s="7" t="s">
        <v>4</v>
      </c>
      <c r="C102" s="8">
        <v>321000554</v>
      </c>
      <c r="D102" s="7" t="s">
        <v>164</v>
      </c>
      <c r="E102" s="6" t="e">
        <f>VLOOKUP(C102,#REF!,1,FALSE)</f>
        <v>#REF!</v>
      </c>
      <c r="F102" s="6" t="e">
        <f>VLOOKUP(C102,#REF!,1,FALSE)</f>
        <v>#REF!</v>
      </c>
      <c r="G102" s="6" t="e">
        <f>VLOOKUP(C102,#REF!,1,FALSE)</f>
        <v>#REF!</v>
      </c>
      <c r="H102" s="6" t="e">
        <f>VLOOKUP(C102,#REF!,1,FALSE)</f>
        <v>#REF!</v>
      </c>
      <c r="I102" s="6" t="e">
        <f>VLOOKUP(C102,#REF!,1,FALSE)</f>
        <v>#REF!</v>
      </c>
    </row>
    <row r="103" spans="1:9" x14ac:dyDescent="0.3">
      <c r="A103" s="8">
        <v>321</v>
      </c>
      <c r="B103" s="7" t="s">
        <v>4</v>
      </c>
      <c r="C103" s="8">
        <v>321000555</v>
      </c>
      <c r="D103" s="7" t="s">
        <v>165</v>
      </c>
      <c r="E103" s="6" t="e">
        <f>VLOOKUP(C103,#REF!,1,FALSE)</f>
        <v>#REF!</v>
      </c>
      <c r="F103" s="6" t="e">
        <f>VLOOKUP(C103,#REF!,1,FALSE)</f>
        <v>#REF!</v>
      </c>
      <c r="G103" s="6" t="e">
        <f>VLOOKUP(C103,#REF!,1,FALSE)</f>
        <v>#REF!</v>
      </c>
      <c r="H103" s="6" t="e">
        <f>VLOOKUP(C103,#REF!,1,FALSE)</f>
        <v>#REF!</v>
      </c>
      <c r="I103" s="6" t="e">
        <f>VLOOKUP(C103,#REF!,1,FALSE)</f>
        <v>#REF!</v>
      </c>
    </row>
    <row r="104" spans="1:9" x14ac:dyDescent="0.3">
      <c r="A104" s="8">
        <v>321</v>
      </c>
      <c r="B104" s="7" t="s">
        <v>4</v>
      </c>
      <c r="C104" s="8">
        <v>321000560</v>
      </c>
      <c r="D104" s="7" t="s">
        <v>166</v>
      </c>
      <c r="E104" s="6" t="e">
        <f>VLOOKUP(C104,#REF!,1,FALSE)</f>
        <v>#REF!</v>
      </c>
      <c r="F104" s="6" t="e">
        <f>VLOOKUP(C104,#REF!,1,FALSE)</f>
        <v>#REF!</v>
      </c>
      <c r="G104" s="6" t="e">
        <f>VLOOKUP(C104,#REF!,1,FALSE)</f>
        <v>#REF!</v>
      </c>
      <c r="H104" s="6" t="e">
        <f>VLOOKUP(C104,#REF!,1,FALSE)</f>
        <v>#REF!</v>
      </c>
      <c r="I104" s="6" t="e">
        <f>VLOOKUP(C104,#REF!,1,FALSE)</f>
        <v>#REF!</v>
      </c>
    </row>
    <row r="105" spans="1:9" x14ac:dyDescent="0.3">
      <c r="A105" s="8">
        <v>321</v>
      </c>
      <c r="B105" s="7" t="s">
        <v>4</v>
      </c>
      <c r="C105" s="8">
        <v>321000562</v>
      </c>
      <c r="D105" s="7" t="s">
        <v>167</v>
      </c>
      <c r="E105" s="6" t="e">
        <f>VLOOKUP(C105,#REF!,1,FALSE)</f>
        <v>#REF!</v>
      </c>
      <c r="F105" s="6" t="e">
        <f>VLOOKUP(C105,#REF!,1,FALSE)</f>
        <v>#REF!</v>
      </c>
      <c r="G105" s="6" t="e">
        <f>VLOOKUP(C105,#REF!,1,FALSE)</f>
        <v>#REF!</v>
      </c>
      <c r="H105" s="6" t="e">
        <f>VLOOKUP(C105,#REF!,1,FALSE)</f>
        <v>#REF!</v>
      </c>
      <c r="I105" s="6" t="e">
        <f>VLOOKUP(C105,#REF!,1,FALSE)</f>
        <v>#REF!</v>
      </c>
    </row>
    <row r="106" spans="1:9" x14ac:dyDescent="0.3">
      <c r="A106" s="8">
        <v>321</v>
      </c>
      <c r="B106" s="7" t="s">
        <v>4</v>
      </c>
      <c r="C106" s="8">
        <v>321000563</v>
      </c>
      <c r="D106" s="7" t="s">
        <v>168</v>
      </c>
      <c r="E106" s="6" t="e">
        <f>VLOOKUP(C106,#REF!,1,FALSE)</f>
        <v>#REF!</v>
      </c>
      <c r="F106" s="6" t="e">
        <f>VLOOKUP(C106,#REF!,1,FALSE)</f>
        <v>#REF!</v>
      </c>
      <c r="G106" s="6" t="e">
        <f>VLOOKUP(C106,#REF!,1,FALSE)</f>
        <v>#REF!</v>
      </c>
      <c r="H106" s="6" t="e">
        <f>VLOOKUP(C106,#REF!,1,FALSE)</f>
        <v>#REF!</v>
      </c>
      <c r="I106" s="6" t="e">
        <f>VLOOKUP(C106,#REF!,1,FALSE)</f>
        <v>#REF!</v>
      </c>
    </row>
    <row r="107" spans="1:9" x14ac:dyDescent="0.3">
      <c r="A107" s="8">
        <v>321</v>
      </c>
      <c r="B107" s="7" t="s">
        <v>4</v>
      </c>
      <c r="C107" s="13">
        <v>321000569</v>
      </c>
      <c r="D107" s="7" t="s">
        <v>169</v>
      </c>
      <c r="E107" s="6" t="e">
        <f>VLOOKUP(C107,#REF!,1,FALSE)</f>
        <v>#REF!</v>
      </c>
      <c r="F107" s="6" t="e">
        <f>VLOOKUP(C107,#REF!,1,FALSE)</f>
        <v>#REF!</v>
      </c>
      <c r="G107" s="6" t="e">
        <f>VLOOKUP(C107,#REF!,1,FALSE)</f>
        <v>#REF!</v>
      </c>
      <c r="H107" s="6" t="e">
        <f>VLOOKUP(C107,#REF!,1,FALSE)</f>
        <v>#REF!</v>
      </c>
      <c r="I107" s="6" t="e">
        <f>VLOOKUP(C107,#REF!,1,FALSE)</f>
        <v>#REF!</v>
      </c>
    </row>
    <row r="108" spans="1:9" x14ac:dyDescent="0.3">
      <c r="A108" s="8">
        <v>321</v>
      </c>
      <c r="B108" s="7" t="s">
        <v>4</v>
      </c>
      <c r="C108" s="8">
        <v>321000573</v>
      </c>
      <c r="D108" s="7" t="s">
        <v>170</v>
      </c>
      <c r="E108" s="6" t="e">
        <f>VLOOKUP(C108,#REF!,1,FALSE)</f>
        <v>#REF!</v>
      </c>
      <c r="F108" s="6" t="e">
        <f>VLOOKUP(C108,#REF!,1,FALSE)</f>
        <v>#REF!</v>
      </c>
      <c r="G108" s="6" t="e">
        <f>VLOOKUP(C108,#REF!,1,FALSE)</f>
        <v>#REF!</v>
      </c>
      <c r="H108" s="6" t="e">
        <f>VLOOKUP(C108,#REF!,1,FALSE)</f>
        <v>#REF!</v>
      </c>
      <c r="I108" s="6" t="e">
        <f>VLOOKUP(C108,#REF!,1,FALSE)</f>
        <v>#REF!</v>
      </c>
    </row>
    <row r="109" spans="1:9" x14ac:dyDescent="0.3">
      <c r="A109" s="8">
        <v>321</v>
      </c>
      <c r="B109" s="7" t="s">
        <v>4</v>
      </c>
      <c r="C109" s="8">
        <v>321000585</v>
      </c>
      <c r="D109" s="7" t="s">
        <v>15</v>
      </c>
      <c r="E109" s="6" t="e">
        <f>VLOOKUP(C109,#REF!,1,FALSE)</f>
        <v>#REF!</v>
      </c>
      <c r="F109" s="6" t="e">
        <f>VLOOKUP(C109,#REF!,1,FALSE)</f>
        <v>#REF!</v>
      </c>
      <c r="G109" s="6" t="e">
        <f>VLOOKUP(C109,#REF!,1,FALSE)</f>
        <v>#REF!</v>
      </c>
      <c r="H109" s="6" t="e">
        <f>VLOOKUP(C109,#REF!,1,FALSE)</f>
        <v>#REF!</v>
      </c>
      <c r="I109" s="6" t="e">
        <f>VLOOKUP(C109,#REF!,1,FALSE)</f>
        <v>#REF!</v>
      </c>
    </row>
    <row r="110" spans="1:9" x14ac:dyDescent="0.3">
      <c r="A110" s="8">
        <v>321</v>
      </c>
      <c r="B110" s="7" t="s">
        <v>4</v>
      </c>
      <c r="C110" s="8">
        <v>321000599</v>
      </c>
      <c r="D110" s="7" t="s">
        <v>171</v>
      </c>
      <c r="E110" s="6" t="e">
        <f>VLOOKUP(C110,#REF!,1,FALSE)</f>
        <v>#REF!</v>
      </c>
      <c r="F110" s="6" t="e">
        <f>VLOOKUP(C110,#REF!,1,FALSE)</f>
        <v>#REF!</v>
      </c>
      <c r="G110" s="6" t="e">
        <f>VLOOKUP(C110,#REF!,1,FALSE)</f>
        <v>#REF!</v>
      </c>
      <c r="H110" s="6" t="e">
        <f>VLOOKUP(C110,#REF!,1,FALSE)</f>
        <v>#REF!</v>
      </c>
      <c r="I110" s="6" t="e">
        <f>VLOOKUP(C110,#REF!,1,FALSE)</f>
        <v>#REF!</v>
      </c>
    </row>
    <row r="111" spans="1:9" x14ac:dyDescent="0.3">
      <c r="A111" s="8">
        <v>321</v>
      </c>
      <c r="B111" s="7" t="s">
        <v>4</v>
      </c>
      <c r="C111" s="8">
        <v>321000603</v>
      </c>
      <c r="D111" s="7" t="s">
        <v>172</v>
      </c>
      <c r="E111" s="6" t="e">
        <f>VLOOKUP(C111,#REF!,1,FALSE)</f>
        <v>#REF!</v>
      </c>
      <c r="F111" s="6" t="e">
        <f>VLOOKUP(C111,#REF!,1,FALSE)</f>
        <v>#REF!</v>
      </c>
      <c r="G111" s="6" t="e">
        <f>VLOOKUP(C111,#REF!,1,FALSE)</f>
        <v>#REF!</v>
      </c>
      <c r="H111" s="6" t="e">
        <f>VLOOKUP(C111,#REF!,1,FALSE)</f>
        <v>#REF!</v>
      </c>
      <c r="I111" s="6" t="e">
        <f>VLOOKUP(C111,#REF!,1,FALSE)</f>
        <v>#REF!</v>
      </c>
    </row>
    <row r="112" spans="1:9" x14ac:dyDescent="0.3">
      <c r="A112" s="8">
        <v>321</v>
      </c>
      <c r="B112" s="7" t="s">
        <v>4</v>
      </c>
      <c r="C112" s="8">
        <v>321000607</v>
      </c>
      <c r="D112" s="7" t="s">
        <v>173</v>
      </c>
      <c r="E112" s="6" t="e">
        <f>VLOOKUP(C112,#REF!,1,FALSE)</f>
        <v>#REF!</v>
      </c>
      <c r="F112" s="6" t="e">
        <f>VLOOKUP(C112,#REF!,1,FALSE)</f>
        <v>#REF!</v>
      </c>
      <c r="G112" s="6" t="e">
        <f>VLOOKUP(C112,#REF!,1,FALSE)</f>
        <v>#REF!</v>
      </c>
      <c r="H112" s="6" t="e">
        <f>VLOOKUP(C112,#REF!,1,FALSE)</f>
        <v>#REF!</v>
      </c>
      <c r="I112" s="6" t="e">
        <f>VLOOKUP(C112,#REF!,1,FALSE)</f>
        <v>#REF!</v>
      </c>
    </row>
    <row r="113" spans="1:9" x14ac:dyDescent="0.3">
      <c r="A113" s="8">
        <v>321</v>
      </c>
      <c r="B113" s="7" t="s">
        <v>4</v>
      </c>
      <c r="C113" s="8">
        <v>321000608</v>
      </c>
      <c r="D113" s="7" t="s">
        <v>174</v>
      </c>
      <c r="E113" s="6" t="e">
        <f>VLOOKUP(C113,#REF!,1,FALSE)</f>
        <v>#REF!</v>
      </c>
      <c r="F113" s="6" t="e">
        <f>VLOOKUP(C113,#REF!,1,FALSE)</f>
        <v>#REF!</v>
      </c>
      <c r="G113" s="6" t="e">
        <f>VLOOKUP(C113,#REF!,1,FALSE)</f>
        <v>#REF!</v>
      </c>
      <c r="H113" s="6" t="e">
        <f>VLOOKUP(C113,#REF!,1,FALSE)</f>
        <v>#REF!</v>
      </c>
      <c r="I113" s="6" t="e">
        <f>VLOOKUP(C113,#REF!,1,FALSE)</f>
        <v>#REF!</v>
      </c>
    </row>
    <row r="114" spans="1:9" x14ac:dyDescent="0.3">
      <c r="A114" s="12">
        <v>321</v>
      </c>
      <c r="B114" s="11" t="s">
        <v>4</v>
      </c>
      <c r="C114" s="10">
        <v>321000609</v>
      </c>
      <c r="D114" s="9" t="s">
        <v>409</v>
      </c>
      <c r="E114" s="6" t="e">
        <f>VLOOKUP(C114,#REF!,1,FALSE)</f>
        <v>#REF!</v>
      </c>
      <c r="F114" s="6" t="e">
        <f>VLOOKUP(C114,#REF!,1,FALSE)</f>
        <v>#REF!</v>
      </c>
      <c r="G114" s="6" t="e">
        <f>VLOOKUP(C114,#REF!,1,FALSE)</f>
        <v>#REF!</v>
      </c>
      <c r="H114" s="6" t="e">
        <f>VLOOKUP(C114,#REF!,1,FALSE)</f>
        <v>#REF!</v>
      </c>
      <c r="I114" s="6" t="e">
        <f>VLOOKUP(C114,#REF!,1,FALSE)</f>
        <v>#REF!</v>
      </c>
    </row>
    <row r="115" spans="1:9" x14ac:dyDescent="0.3">
      <c r="A115" s="8">
        <v>321</v>
      </c>
      <c r="B115" s="7" t="s">
        <v>4</v>
      </c>
      <c r="C115" s="8">
        <v>321000629</v>
      </c>
      <c r="D115" s="7" t="s">
        <v>175</v>
      </c>
      <c r="E115" s="6" t="e">
        <f>VLOOKUP(C115,#REF!,1,FALSE)</f>
        <v>#REF!</v>
      </c>
      <c r="F115" s="6" t="e">
        <f>VLOOKUP(C115,#REF!,1,FALSE)</f>
        <v>#REF!</v>
      </c>
      <c r="G115" s="6" t="e">
        <f>VLOOKUP(C115,#REF!,1,FALSE)</f>
        <v>#REF!</v>
      </c>
      <c r="H115" s="6" t="e">
        <f>VLOOKUP(C115,#REF!,1,FALSE)</f>
        <v>#REF!</v>
      </c>
      <c r="I115" s="6" t="e">
        <f>VLOOKUP(C115,#REF!,1,FALSE)</f>
        <v>#REF!</v>
      </c>
    </row>
    <row r="116" spans="1:9" x14ac:dyDescent="0.3">
      <c r="A116" s="8">
        <v>321</v>
      </c>
      <c r="B116" s="7" t="s">
        <v>4</v>
      </c>
      <c r="C116" s="8">
        <v>321000637</v>
      </c>
      <c r="D116" s="7" t="s">
        <v>176</v>
      </c>
      <c r="E116" s="6" t="e">
        <f>VLOOKUP(C116,#REF!,1,FALSE)</f>
        <v>#REF!</v>
      </c>
      <c r="F116" s="6" t="e">
        <f>VLOOKUP(C116,#REF!,1,FALSE)</f>
        <v>#REF!</v>
      </c>
      <c r="G116" s="6" t="e">
        <f>VLOOKUP(C116,#REF!,1,FALSE)</f>
        <v>#REF!</v>
      </c>
      <c r="H116" s="6" t="e">
        <f>VLOOKUP(C116,#REF!,1,FALSE)</f>
        <v>#REF!</v>
      </c>
      <c r="I116" s="6" t="e">
        <f>VLOOKUP(C116,#REF!,1,FALSE)</f>
        <v>#REF!</v>
      </c>
    </row>
    <row r="117" spans="1:9" x14ac:dyDescent="0.3">
      <c r="A117" s="8">
        <v>321</v>
      </c>
      <c r="B117" s="7" t="s">
        <v>4</v>
      </c>
      <c r="C117" s="8">
        <v>321000638</v>
      </c>
      <c r="D117" s="7" t="s">
        <v>177</v>
      </c>
      <c r="E117" s="6" t="e">
        <f>VLOOKUP(C117,#REF!,1,FALSE)</f>
        <v>#REF!</v>
      </c>
      <c r="F117" s="6" t="e">
        <f>VLOOKUP(C117,#REF!,1,FALSE)</f>
        <v>#REF!</v>
      </c>
      <c r="G117" s="6" t="e">
        <f>VLOOKUP(C117,#REF!,1,FALSE)</f>
        <v>#REF!</v>
      </c>
      <c r="H117" s="6" t="e">
        <f>VLOOKUP(C117,#REF!,1,FALSE)</f>
        <v>#REF!</v>
      </c>
      <c r="I117" s="6" t="e">
        <f>VLOOKUP(C117,#REF!,1,FALSE)</f>
        <v>#REF!</v>
      </c>
    </row>
    <row r="118" spans="1:9" x14ac:dyDescent="0.3">
      <c r="A118" s="8">
        <v>321</v>
      </c>
      <c r="B118" s="7" t="s">
        <v>4</v>
      </c>
      <c r="C118" s="8">
        <v>321000639</v>
      </c>
      <c r="D118" s="7" t="s">
        <v>178</v>
      </c>
      <c r="E118" s="6" t="e">
        <f>VLOOKUP(C118,#REF!,1,FALSE)</f>
        <v>#REF!</v>
      </c>
      <c r="F118" s="6" t="e">
        <f>VLOOKUP(C118,#REF!,1,FALSE)</f>
        <v>#REF!</v>
      </c>
      <c r="G118" s="6" t="e">
        <f>VLOOKUP(C118,#REF!,1,FALSE)</f>
        <v>#REF!</v>
      </c>
      <c r="H118" s="6" t="e">
        <f>VLOOKUP(C118,#REF!,1,FALSE)</f>
        <v>#REF!</v>
      </c>
      <c r="I118" s="6" t="e">
        <f>VLOOKUP(C118,#REF!,1,FALSE)</f>
        <v>#REF!</v>
      </c>
    </row>
    <row r="119" spans="1:9" x14ac:dyDescent="0.3">
      <c r="A119" s="8">
        <v>321</v>
      </c>
      <c r="B119" s="7" t="s">
        <v>4</v>
      </c>
      <c r="C119" s="8">
        <v>321000642</v>
      </c>
      <c r="D119" s="7" t="s">
        <v>179</v>
      </c>
      <c r="E119" s="6" t="e">
        <f>VLOOKUP(C119,#REF!,1,FALSE)</f>
        <v>#REF!</v>
      </c>
      <c r="F119" s="6" t="e">
        <f>VLOOKUP(C119,#REF!,1,FALSE)</f>
        <v>#REF!</v>
      </c>
      <c r="G119" s="6" t="e">
        <f>VLOOKUP(C119,#REF!,1,FALSE)</f>
        <v>#REF!</v>
      </c>
      <c r="H119" s="6" t="e">
        <f>VLOOKUP(C119,#REF!,1,FALSE)</f>
        <v>#REF!</v>
      </c>
      <c r="I119" s="6" t="e">
        <f>VLOOKUP(C119,#REF!,1,FALSE)</f>
        <v>#REF!</v>
      </c>
    </row>
    <row r="120" spans="1:9" x14ac:dyDescent="0.3">
      <c r="A120" s="8">
        <v>321</v>
      </c>
      <c r="B120" s="7" t="s">
        <v>4</v>
      </c>
      <c r="C120" s="8">
        <v>321000649</v>
      </c>
      <c r="D120" s="7" t="s">
        <v>180</v>
      </c>
      <c r="E120" s="6" t="e">
        <f>VLOOKUP(C120,#REF!,1,FALSE)</f>
        <v>#REF!</v>
      </c>
      <c r="F120" s="6" t="e">
        <f>VLOOKUP(C120,#REF!,1,FALSE)</f>
        <v>#REF!</v>
      </c>
      <c r="G120" s="6" t="e">
        <f>VLOOKUP(C120,#REF!,1,FALSE)</f>
        <v>#REF!</v>
      </c>
      <c r="H120" s="6" t="e">
        <f>VLOOKUP(C120,#REF!,1,FALSE)</f>
        <v>#REF!</v>
      </c>
      <c r="I120" s="6" t="e">
        <f>VLOOKUP(C120,#REF!,1,FALSE)</f>
        <v>#REF!</v>
      </c>
    </row>
    <row r="121" spans="1:9" x14ac:dyDescent="0.3">
      <c r="A121" s="8">
        <v>321</v>
      </c>
      <c r="B121" s="7" t="s">
        <v>4</v>
      </c>
      <c r="C121" s="8">
        <v>321000650</v>
      </c>
      <c r="D121" s="7" t="s">
        <v>181</v>
      </c>
      <c r="E121" s="6" t="e">
        <f>VLOOKUP(C121,#REF!,1,FALSE)</f>
        <v>#REF!</v>
      </c>
      <c r="F121" s="6" t="e">
        <f>VLOOKUP(C121,#REF!,1,FALSE)</f>
        <v>#REF!</v>
      </c>
      <c r="G121" s="6" t="e">
        <f>VLOOKUP(C121,#REF!,1,FALSE)</f>
        <v>#REF!</v>
      </c>
      <c r="H121" s="6" t="e">
        <f>VLOOKUP(C121,#REF!,1,FALSE)</f>
        <v>#REF!</v>
      </c>
      <c r="I121" s="6" t="e">
        <f>VLOOKUP(C121,#REF!,1,FALSE)</f>
        <v>#REF!</v>
      </c>
    </row>
    <row r="122" spans="1:9" x14ac:dyDescent="0.3">
      <c r="A122" s="8">
        <v>321</v>
      </c>
      <c r="B122" s="7" t="s">
        <v>4</v>
      </c>
      <c r="C122" s="8">
        <v>321000651</v>
      </c>
      <c r="D122" s="7" t="s">
        <v>182</v>
      </c>
      <c r="E122" s="6" t="e">
        <f>VLOOKUP(C122,#REF!,1,FALSE)</f>
        <v>#REF!</v>
      </c>
      <c r="F122" s="6" t="e">
        <f>VLOOKUP(C122,#REF!,1,FALSE)</f>
        <v>#REF!</v>
      </c>
      <c r="G122" s="6" t="e">
        <f>VLOOKUP(C122,#REF!,1,FALSE)</f>
        <v>#REF!</v>
      </c>
      <c r="H122" s="6" t="e">
        <f>VLOOKUP(C122,#REF!,1,FALSE)</f>
        <v>#REF!</v>
      </c>
      <c r="I122" s="6" t="e">
        <f>VLOOKUP(C122,#REF!,1,FALSE)</f>
        <v>#REF!</v>
      </c>
    </row>
    <row r="123" spans="1:9" x14ac:dyDescent="0.3">
      <c r="A123" s="8">
        <v>321</v>
      </c>
      <c r="B123" s="7" t="s">
        <v>4</v>
      </c>
      <c r="C123" s="8">
        <v>321000652</v>
      </c>
      <c r="D123" s="7" t="s">
        <v>183</v>
      </c>
      <c r="E123" s="6" t="e">
        <f>VLOOKUP(C123,#REF!,1,FALSE)</f>
        <v>#REF!</v>
      </c>
      <c r="F123" s="6" t="e">
        <f>VLOOKUP(C123,#REF!,1,FALSE)</f>
        <v>#REF!</v>
      </c>
      <c r="G123" s="6" t="e">
        <f>VLOOKUP(C123,#REF!,1,FALSE)</f>
        <v>#REF!</v>
      </c>
      <c r="H123" s="6" t="e">
        <f>VLOOKUP(C123,#REF!,1,FALSE)</f>
        <v>#REF!</v>
      </c>
      <c r="I123" s="6" t="e">
        <f>VLOOKUP(C123,#REF!,1,FALSE)</f>
        <v>#REF!</v>
      </c>
    </row>
    <row r="124" spans="1:9" x14ac:dyDescent="0.3">
      <c r="A124" s="8">
        <v>321</v>
      </c>
      <c r="B124" s="7" t="s">
        <v>4</v>
      </c>
      <c r="C124" s="8">
        <v>321000679</v>
      </c>
      <c r="D124" s="7" t="s">
        <v>184</v>
      </c>
      <c r="E124" s="6" t="e">
        <f>VLOOKUP(C124,#REF!,1,FALSE)</f>
        <v>#REF!</v>
      </c>
      <c r="F124" s="6" t="e">
        <f>VLOOKUP(C124,#REF!,1,FALSE)</f>
        <v>#REF!</v>
      </c>
      <c r="G124" s="6" t="e">
        <f>VLOOKUP(C124,#REF!,1,FALSE)</f>
        <v>#REF!</v>
      </c>
      <c r="H124" s="6" t="e">
        <f>VLOOKUP(C124,#REF!,1,FALSE)</f>
        <v>#REF!</v>
      </c>
      <c r="I124" s="6" t="e">
        <f>VLOOKUP(C124,#REF!,1,FALSE)</f>
        <v>#REF!</v>
      </c>
    </row>
    <row r="125" spans="1:9" x14ac:dyDescent="0.3">
      <c r="A125" s="8">
        <v>321</v>
      </c>
      <c r="B125" s="7" t="s">
        <v>4</v>
      </c>
      <c r="C125" s="8">
        <v>321000684</v>
      </c>
      <c r="D125" s="7" t="s">
        <v>185</v>
      </c>
      <c r="E125" s="6" t="e">
        <f>VLOOKUP(C125,#REF!,1,FALSE)</f>
        <v>#REF!</v>
      </c>
      <c r="F125" s="6" t="e">
        <f>VLOOKUP(C125,#REF!,1,FALSE)</f>
        <v>#REF!</v>
      </c>
      <c r="G125" s="6" t="e">
        <f>VLOOKUP(C125,#REF!,1,FALSE)</f>
        <v>#REF!</v>
      </c>
      <c r="H125" s="6" t="e">
        <f>VLOOKUP(C125,#REF!,1,FALSE)</f>
        <v>#REF!</v>
      </c>
      <c r="I125" s="6" t="e">
        <f>VLOOKUP(C125,#REF!,1,FALSE)</f>
        <v>#REF!</v>
      </c>
    </row>
    <row r="126" spans="1:9" x14ac:dyDescent="0.3">
      <c r="A126" s="8">
        <v>321</v>
      </c>
      <c r="B126" s="7" t="s">
        <v>4</v>
      </c>
      <c r="C126" s="8">
        <v>321000688</v>
      </c>
      <c r="D126" s="7" t="s">
        <v>186</v>
      </c>
      <c r="E126" s="6" t="e">
        <f>VLOOKUP(C126,#REF!,1,FALSE)</f>
        <v>#REF!</v>
      </c>
      <c r="F126" s="6" t="e">
        <f>VLOOKUP(C126,#REF!,1,FALSE)</f>
        <v>#REF!</v>
      </c>
      <c r="G126" s="6" t="e">
        <f>VLOOKUP(C126,#REF!,1,FALSE)</f>
        <v>#REF!</v>
      </c>
      <c r="H126" s="6" t="e">
        <f>VLOOKUP(C126,#REF!,1,FALSE)</f>
        <v>#REF!</v>
      </c>
      <c r="I126" s="6" t="e">
        <f>VLOOKUP(C126,#REF!,1,FALSE)</f>
        <v>#REF!</v>
      </c>
    </row>
    <row r="127" spans="1:9" x14ac:dyDescent="0.3">
      <c r="A127" s="8">
        <v>321</v>
      </c>
      <c r="B127" s="7" t="s">
        <v>4</v>
      </c>
      <c r="C127" s="8">
        <v>321006364</v>
      </c>
      <c r="D127" s="7" t="s">
        <v>77</v>
      </c>
      <c r="E127" s="6" t="e">
        <f>VLOOKUP(C127,#REF!,1,FALSE)</f>
        <v>#REF!</v>
      </c>
      <c r="F127" s="6" t="e">
        <f>VLOOKUP(C127,#REF!,1,FALSE)</f>
        <v>#REF!</v>
      </c>
      <c r="G127" s="6" t="e">
        <f>VLOOKUP(C127,#REF!,1,FALSE)</f>
        <v>#REF!</v>
      </c>
      <c r="H127" s="6" t="e">
        <f>VLOOKUP(C127,#REF!,1,FALSE)</f>
        <v>#REF!</v>
      </c>
      <c r="I127" s="6" t="e">
        <f>VLOOKUP(C127,#REF!,1,FALSE)</f>
        <v>#REF!</v>
      </c>
    </row>
    <row r="128" spans="1:9" x14ac:dyDescent="0.3">
      <c r="A128" s="12">
        <v>321</v>
      </c>
      <c r="B128" s="11" t="s">
        <v>4</v>
      </c>
      <c r="C128" s="10">
        <v>321007903</v>
      </c>
      <c r="D128" s="9" t="s">
        <v>408</v>
      </c>
      <c r="E128" s="6" t="e">
        <f>VLOOKUP(C128,#REF!,1,FALSE)</f>
        <v>#REF!</v>
      </c>
      <c r="F128" s="6" t="e">
        <f>VLOOKUP(C128,#REF!,1,FALSE)</f>
        <v>#REF!</v>
      </c>
      <c r="G128" s="6" t="e">
        <f>VLOOKUP(C128,#REF!,1,FALSE)</f>
        <v>#REF!</v>
      </c>
      <c r="H128" s="6" t="e">
        <f>VLOOKUP(C128,#REF!,1,FALSE)</f>
        <v>#REF!</v>
      </c>
      <c r="I128" s="6" t="e">
        <f>VLOOKUP(C128,#REF!,1,FALSE)</f>
        <v>#REF!</v>
      </c>
    </row>
    <row r="129" spans="1:9" x14ac:dyDescent="0.3">
      <c r="A129" s="12">
        <v>321</v>
      </c>
      <c r="B129" s="11" t="s">
        <v>4</v>
      </c>
      <c r="C129" s="10">
        <v>321007906</v>
      </c>
      <c r="D129" s="9" t="s">
        <v>407</v>
      </c>
      <c r="E129" s="6" t="e">
        <f>VLOOKUP(C129,#REF!,1,FALSE)</f>
        <v>#REF!</v>
      </c>
      <c r="F129" s="6" t="e">
        <f>VLOOKUP(C129,#REF!,1,FALSE)</f>
        <v>#REF!</v>
      </c>
      <c r="G129" s="6" t="e">
        <f>VLOOKUP(C129,#REF!,1,FALSE)</f>
        <v>#REF!</v>
      </c>
      <c r="H129" s="6" t="e">
        <f>VLOOKUP(C129,#REF!,1,FALSE)</f>
        <v>#REF!</v>
      </c>
      <c r="I129" s="6" t="e">
        <f>VLOOKUP(C129,#REF!,1,FALSE)</f>
        <v>#REF!</v>
      </c>
    </row>
    <row r="130" spans="1:9" x14ac:dyDescent="0.3">
      <c r="A130" s="12">
        <v>321</v>
      </c>
      <c r="B130" s="11" t="s">
        <v>4</v>
      </c>
      <c r="C130" s="10">
        <v>321008041</v>
      </c>
      <c r="D130" s="9" t="s">
        <v>406</v>
      </c>
      <c r="E130" s="6" t="e">
        <f>VLOOKUP(C130,#REF!,1,FALSE)</f>
        <v>#REF!</v>
      </c>
      <c r="F130" s="6" t="e">
        <f>VLOOKUP(C130,#REF!,1,FALSE)</f>
        <v>#REF!</v>
      </c>
      <c r="G130" s="6" t="e">
        <f>VLOOKUP(C130,#REF!,1,FALSE)</f>
        <v>#REF!</v>
      </c>
      <c r="H130" s="6" t="e">
        <f>VLOOKUP(C130,#REF!,1,FALSE)</f>
        <v>#REF!</v>
      </c>
      <c r="I130" s="6" t="e">
        <f>VLOOKUP(C130,#REF!,1,FALSE)</f>
        <v>#REF!</v>
      </c>
    </row>
    <row r="131" spans="1:9" x14ac:dyDescent="0.3">
      <c r="A131" s="8">
        <v>321</v>
      </c>
      <c r="B131" s="7" t="s">
        <v>4</v>
      </c>
      <c r="C131" s="8">
        <v>321019341</v>
      </c>
      <c r="D131" s="7" t="s">
        <v>187</v>
      </c>
      <c r="E131" s="6" t="e">
        <f>VLOOKUP(C131,#REF!,1,FALSE)</f>
        <v>#REF!</v>
      </c>
      <c r="F131" s="6" t="e">
        <f>VLOOKUP(C131,#REF!,1,FALSE)</f>
        <v>#REF!</v>
      </c>
      <c r="G131" s="6" t="e">
        <f>VLOOKUP(C131,#REF!,1,FALSE)</f>
        <v>#REF!</v>
      </c>
      <c r="H131" s="6" t="e">
        <f>VLOOKUP(C131,#REF!,1,FALSE)</f>
        <v>#REF!</v>
      </c>
      <c r="I131" s="6" t="e">
        <f>VLOOKUP(C131,#REF!,1,FALSE)</f>
        <v>#REF!</v>
      </c>
    </row>
    <row r="132" spans="1:9" x14ac:dyDescent="0.3">
      <c r="A132" s="8">
        <v>321</v>
      </c>
      <c r="B132" s="7" t="s">
        <v>4</v>
      </c>
      <c r="C132" s="8">
        <v>321030096</v>
      </c>
      <c r="D132" s="7" t="s">
        <v>57</v>
      </c>
      <c r="E132" s="6" t="e">
        <f>VLOOKUP(C132,#REF!,1,FALSE)</f>
        <v>#REF!</v>
      </c>
      <c r="F132" s="6" t="e">
        <f>VLOOKUP(C132,#REF!,1,FALSE)</f>
        <v>#REF!</v>
      </c>
      <c r="G132" s="6" t="e">
        <f>VLOOKUP(C132,#REF!,1,FALSE)</f>
        <v>#REF!</v>
      </c>
      <c r="H132" s="6" t="e">
        <f>VLOOKUP(C132,#REF!,1,FALSE)</f>
        <v>#REF!</v>
      </c>
      <c r="I132" s="6" t="e">
        <f>VLOOKUP(C132,#REF!,1,FALSE)</f>
        <v>#REF!</v>
      </c>
    </row>
    <row r="133" spans="1:9" x14ac:dyDescent="0.3">
      <c r="A133" s="8">
        <v>321</v>
      </c>
      <c r="B133" s="7" t="s">
        <v>4</v>
      </c>
      <c r="C133" s="8">
        <v>321030097</v>
      </c>
      <c r="D133" s="7" t="s">
        <v>58</v>
      </c>
      <c r="E133" s="6" t="e">
        <f>VLOOKUP(C133,#REF!,1,FALSE)</f>
        <v>#REF!</v>
      </c>
      <c r="F133" s="6" t="e">
        <f>VLOOKUP(C133,#REF!,1,FALSE)</f>
        <v>#REF!</v>
      </c>
      <c r="G133" s="6" t="e">
        <f>VLOOKUP(C133,#REF!,1,FALSE)</f>
        <v>#REF!</v>
      </c>
      <c r="H133" s="6" t="e">
        <f>VLOOKUP(C133,#REF!,1,FALSE)</f>
        <v>#REF!</v>
      </c>
      <c r="I133" s="6" t="e">
        <f>VLOOKUP(C133,#REF!,1,FALSE)</f>
        <v>#REF!</v>
      </c>
    </row>
    <row r="134" spans="1:9" x14ac:dyDescent="0.3">
      <c r="A134" s="8">
        <v>321</v>
      </c>
      <c r="B134" s="7" t="s">
        <v>4</v>
      </c>
      <c r="C134" s="8">
        <v>321030100</v>
      </c>
      <c r="D134" s="7" t="s">
        <v>59</v>
      </c>
      <c r="E134" s="6" t="e">
        <f>VLOOKUP(C134,#REF!,1,FALSE)</f>
        <v>#REF!</v>
      </c>
      <c r="F134" s="6" t="e">
        <f>VLOOKUP(C134,#REF!,1,FALSE)</f>
        <v>#REF!</v>
      </c>
      <c r="G134" s="6" t="e">
        <f>VLOOKUP(C134,#REF!,1,FALSE)</f>
        <v>#REF!</v>
      </c>
      <c r="H134" s="6" t="e">
        <f>VLOOKUP(C134,#REF!,1,FALSE)</f>
        <v>#REF!</v>
      </c>
      <c r="I134" s="6" t="e">
        <f>VLOOKUP(C134,#REF!,1,FALSE)</f>
        <v>#REF!</v>
      </c>
    </row>
    <row r="135" spans="1:9" x14ac:dyDescent="0.3">
      <c r="A135" s="8">
        <v>321</v>
      </c>
      <c r="B135" s="7" t="s">
        <v>4</v>
      </c>
      <c r="C135" s="8">
        <v>321030110</v>
      </c>
      <c r="D135" s="7" t="s">
        <v>60</v>
      </c>
      <c r="E135" s="6" t="e">
        <f>VLOOKUP(C135,#REF!,1,FALSE)</f>
        <v>#REF!</v>
      </c>
      <c r="F135" s="6" t="e">
        <f>VLOOKUP(C135,#REF!,1,FALSE)</f>
        <v>#REF!</v>
      </c>
      <c r="G135" s="6" t="e">
        <f>VLOOKUP(C135,#REF!,1,FALSE)</f>
        <v>#REF!</v>
      </c>
      <c r="H135" s="6" t="e">
        <f>VLOOKUP(C135,#REF!,1,FALSE)</f>
        <v>#REF!</v>
      </c>
      <c r="I135" s="6" t="e">
        <f>VLOOKUP(C135,#REF!,1,FALSE)</f>
        <v>#REF!</v>
      </c>
    </row>
    <row r="136" spans="1:9" x14ac:dyDescent="0.3">
      <c r="A136" s="8">
        <v>321</v>
      </c>
      <c r="B136" s="7" t="s">
        <v>4</v>
      </c>
      <c r="C136" s="8">
        <v>321030116</v>
      </c>
      <c r="D136" s="7" t="s">
        <v>13</v>
      </c>
      <c r="E136" s="6" t="e">
        <f>VLOOKUP(C136,#REF!,1,FALSE)</f>
        <v>#REF!</v>
      </c>
      <c r="F136" s="6" t="e">
        <f>VLOOKUP(C136,#REF!,1,FALSE)</f>
        <v>#REF!</v>
      </c>
      <c r="G136" s="6" t="e">
        <f>VLOOKUP(C136,#REF!,1,FALSE)</f>
        <v>#REF!</v>
      </c>
      <c r="H136" s="6" t="e">
        <f>VLOOKUP(C136,#REF!,1,FALSE)</f>
        <v>#REF!</v>
      </c>
      <c r="I136" s="6" t="e">
        <f>VLOOKUP(C136,#REF!,1,FALSE)</f>
        <v>#REF!</v>
      </c>
    </row>
    <row r="137" spans="1:9" x14ac:dyDescent="0.3">
      <c r="A137" s="8">
        <v>321</v>
      </c>
      <c r="B137" s="7" t="s">
        <v>4</v>
      </c>
      <c r="C137" s="8">
        <v>321030121</v>
      </c>
      <c r="D137" s="7" t="s">
        <v>61</v>
      </c>
      <c r="E137" s="6" t="e">
        <f>VLOOKUP(C137,#REF!,1,FALSE)</f>
        <v>#REF!</v>
      </c>
      <c r="F137" s="6" t="e">
        <f>VLOOKUP(C137,#REF!,1,FALSE)</f>
        <v>#REF!</v>
      </c>
      <c r="G137" s="6" t="e">
        <f>VLOOKUP(C137,#REF!,1,FALSE)</f>
        <v>#REF!</v>
      </c>
      <c r="H137" s="6" t="e">
        <f>VLOOKUP(C137,#REF!,1,FALSE)</f>
        <v>#REF!</v>
      </c>
      <c r="I137" s="6" t="e">
        <f>VLOOKUP(C137,#REF!,1,FALSE)</f>
        <v>#REF!</v>
      </c>
    </row>
    <row r="138" spans="1:9" x14ac:dyDescent="0.3">
      <c r="A138" s="8">
        <v>321</v>
      </c>
      <c r="B138" s="7" t="s">
        <v>4</v>
      </c>
      <c r="C138" s="8">
        <v>321030124</v>
      </c>
      <c r="D138" s="7" t="s">
        <v>62</v>
      </c>
      <c r="E138" s="6" t="e">
        <f>VLOOKUP(C138,#REF!,1,FALSE)</f>
        <v>#REF!</v>
      </c>
      <c r="F138" s="6" t="e">
        <f>VLOOKUP(C138,#REF!,1,FALSE)</f>
        <v>#REF!</v>
      </c>
      <c r="G138" s="6" t="e">
        <f>VLOOKUP(C138,#REF!,1,FALSE)</f>
        <v>#REF!</v>
      </c>
      <c r="H138" s="6" t="e">
        <f>VLOOKUP(C138,#REF!,1,FALSE)</f>
        <v>#REF!</v>
      </c>
      <c r="I138" s="6" t="e">
        <f>VLOOKUP(C138,#REF!,1,FALSE)</f>
        <v>#REF!</v>
      </c>
    </row>
    <row r="139" spans="1:9" x14ac:dyDescent="0.3">
      <c r="A139" s="8">
        <v>321</v>
      </c>
      <c r="B139" s="7" t="s">
        <v>4</v>
      </c>
      <c r="C139" s="8">
        <v>321030125</v>
      </c>
      <c r="D139" s="7" t="s">
        <v>14</v>
      </c>
      <c r="E139" s="6" t="e">
        <f>VLOOKUP(C139,#REF!,1,FALSE)</f>
        <v>#REF!</v>
      </c>
      <c r="F139" s="6" t="e">
        <f>VLOOKUP(C139,#REF!,1,FALSE)</f>
        <v>#REF!</v>
      </c>
      <c r="G139" s="6" t="e">
        <f>VLOOKUP(C139,#REF!,1,FALSE)</f>
        <v>#REF!</v>
      </c>
      <c r="H139" s="6" t="e">
        <f>VLOOKUP(C139,#REF!,1,FALSE)</f>
        <v>#REF!</v>
      </c>
      <c r="I139" s="6" t="e">
        <f>VLOOKUP(C139,#REF!,1,FALSE)</f>
        <v>#REF!</v>
      </c>
    </row>
    <row r="140" spans="1:9" x14ac:dyDescent="0.3">
      <c r="A140" s="2">
        <v>321</v>
      </c>
      <c r="B140" s="2" t="s">
        <v>4</v>
      </c>
      <c r="C140" s="2">
        <v>321030352</v>
      </c>
      <c r="D140" s="2" t="s">
        <v>63</v>
      </c>
      <c r="E140" s="6" t="e">
        <f>VLOOKUP(C140,#REF!,1,FALSE)</f>
        <v>#REF!</v>
      </c>
      <c r="F140" s="6" t="e">
        <f>VLOOKUP(C140,#REF!,1,FALSE)</f>
        <v>#REF!</v>
      </c>
      <c r="G140" s="6" t="e">
        <f>VLOOKUP(C140,#REF!,1,FALSE)</f>
        <v>#REF!</v>
      </c>
      <c r="H140" s="6" t="e">
        <f>VLOOKUP(C140,#REF!,1,FALSE)</f>
        <v>#REF!</v>
      </c>
      <c r="I140" s="6" t="e">
        <f>VLOOKUP(C140,#REF!,1,FALSE)</f>
        <v>#REF!</v>
      </c>
    </row>
    <row r="141" spans="1:9" x14ac:dyDescent="0.3">
      <c r="A141" s="8">
        <v>321</v>
      </c>
      <c r="B141" s="7" t="s">
        <v>4</v>
      </c>
      <c r="C141" s="8">
        <v>321030359</v>
      </c>
      <c r="D141" s="7" t="s">
        <v>64</v>
      </c>
      <c r="E141" s="6" t="e">
        <f>VLOOKUP(C141,#REF!,1,FALSE)</f>
        <v>#REF!</v>
      </c>
      <c r="F141" s="6" t="e">
        <f>VLOOKUP(C141,#REF!,1,FALSE)</f>
        <v>#REF!</v>
      </c>
      <c r="G141" s="6" t="e">
        <f>VLOOKUP(C141,#REF!,1,FALSE)</f>
        <v>#REF!</v>
      </c>
      <c r="H141" s="6" t="e">
        <f>VLOOKUP(C141,#REF!,1,FALSE)</f>
        <v>#REF!</v>
      </c>
      <c r="I141" s="6" t="e">
        <f>VLOOKUP(C141,#REF!,1,FALSE)</f>
        <v>#REF!</v>
      </c>
    </row>
    <row r="142" spans="1:9" x14ac:dyDescent="0.3">
      <c r="A142" s="2">
        <v>321</v>
      </c>
      <c r="B142" s="2" t="s">
        <v>4</v>
      </c>
      <c r="C142" s="2">
        <v>321030363</v>
      </c>
      <c r="D142" s="2" t="s">
        <v>63</v>
      </c>
      <c r="E142" s="6" t="e">
        <f>VLOOKUP(C142,#REF!,1,FALSE)</f>
        <v>#REF!</v>
      </c>
      <c r="F142" s="6" t="e">
        <f>VLOOKUP(C142,#REF!,1,FALSE)</f>
        <v>#REF!</v>
      </c>
      <c r="G142" s="6" t="e">
        <f>VLOOKUP(C142,#REF!,1,FALSE)</f>
        <v>#REF!</v>
      </c>
      <c r="H142" s="6" t="e">
        <f>VLOOKUP(C142,#REF!,1,FALSE)</f>
        <v>#REF!</v>
      </c>
      <c r="I142" s="6" t="e">
        <f>VLOOKUP(C142,#REF!,1,FALSE)</f>
        <v>#REF!</v>
      </c>
    </row>
    <row r="143" spans="1:9" x14ac:dyDescent="0.3">
      <c r="A143" s="8">
        <v>321</v>
      </c>
      <c r="B143" s="7" t="s">
        <v>4</v>
      </c>
      <c r="C143" s="8">
        <v>321030378</v>
      </c>
      <c r="D143" s="7" t="s">
        <v>65</v>
      </c>
      <c r="E143" s="6" t="e">
        <f>VLOOKUP(C143,#REF!,1,FALSE)</f>
        <v>#REF!</v>
      </c>
      <c r="F143" s="6" t="e">
        <f>VLOOKUP(C143,#REF!,1,FALSE)</f>
        <v>#REF!</v>
      </c>
      <c r="G143" s="6" t="e">
        <f>VLOOKUP(C143,#REF!,1,FALSE)</f>
        <v>#REF!</v>
      </c>
      <c r="H143" s="6" t="e">
        <f>VLOOKUP(C143,#REF!,1,FALSE)</f>
        <v>#REF!</v>
      </c>
      <c r="I143" s="6" t="e">
        <f>VLOOKUP(C143,#REF!,1,FALSE)</f>
        <v>#REF!</v>
      </c>
    </row>
    <row r="144" spans="1:9" x14ac:dyDescent="0.3">
      <c r="A144" s="8">
        <v>321</v>
      </c>
      <c r="B144" s="7" t="s">
        <v>4</v>
      </c>
      <c r="C144" s="8">
        <v>321030934</v>
      </c>
      <c r="D144" s="7" t="s">
        <v>66</v>
      </c>
      <c r="E144" s="6" t="e">
        <f>VLOOKUP(C144,#REF!,1,FALSE)</f>
        <v>#REF!</v>
      </c>
      <c r="F144" s="6" t="e">
        <f>VLOOKUP(C144,#REF!,1,FALSE)</f>
        <v>#REF!</v>
      </c>
      <c r="G144" s="6" t="e">
        <f>VLOOKUP(C144,#REF!,1,FALSE)</f>
        <v>#REF!</v>
      </c>
      <c r="H144" s="6" t="e">
        <f>VLOOKUP(C144,#REF!,1,FALSE)</f>
        <v>#REF!</v>
      </c>
      <c r="I144" s="6" t="e">
        <f>VLOOKUP(C144,#REF!,1,FALSE)</f>
        <v>#REF!</v>
      </c>
    </row>
    <row r="145" spans="1:9" x14ac:dyDescent="0.3">
      <c r="A145" s="8">
        <v>321</v>
      </c>
      <c r="B145" s="7" t="s">
        <v>4</v>
      </c>
      <c r="C145" s="8">
        <v>321030935</v>
      </c>
      <c r="D145" s="7" t="s">
        <v>67</v>
      </c>
      <c r="E145" s="6" t="e">
        <f>VLOOKUP(C145,#REF!,1,FALSE)</f>
        <v>#REF!</v>
      </c>
      <c r="F145" s="6" t="e">
        <f>VLOOKUP(C145,#REF!,1,FALSE)</f>
        <v>#REF!</v>
      </c>
      <c r="G145" s="6" t="e">
        <f>VLOOKUP(C145,#REF!,1,FALSE)</f>
        <v>#REF!</v>
      </c>
      <c r="H145" s="6" t="e">
        <f>VLOOKUP(C145,#REF!,1,FALSE)</f>
        <v>#REF!</v>
      </c>
      <c r="I145" s="6" t="e">
        <f>VLOOKUP(C145,#REF!,1,FALSE)</f>
        <v>#REF!</v>
      </c>
    </row>
    <row r="146" spans="1:9" x14ac:dyDescent="0.3">
      <c r="A146" s="8">
        <v>321</v>
      </c>
      <c r="B146" s="7" t="s">
        <v>4</v>
      </c>
      <c r="C146" s="8">
        <v>321030936</v>
      </c>
      <c r="D146" s="7" t="s">
        <v>68</v>
      </c>
      <c r="E146" s="6" t="e">
        <f>VLOOKUP(C146,#REF!,1,FALSE)</f>
        <v>#REF!</v>
      </c>
      <c r="F146" s="6" t="e">
        <f>VLOOKUP(C146,#REF!,1,FALSE)</f>
        <v>#REF!</v>
      </c>
      <c r="G146" s="6" t="e">
        <f>VLOOKUP(C146,#REF!,1,FALSE)</f>
        <v>#REF!</v>
      </c>
      <c r="H146" s="6" t="e">
        <f>VLOOKUP(C146,#REF!,1,FALSE)</f>
        <v>#REF!</v>
      </c>
      <c r="I146" s="6" t="e">
        <f>VLOOKUP(C146,#REF!,1,FALSE)</f>
        <v>#REF!</v>
      </c>
    </row>
    <row r="147" spans="1:9" x14ac:dyDescent="0.3">
      <c r="A147" s="8">
        <v>321</v>
      </c>
      <c r="B147" s="7" t="s">
        <v>4</v>
      </c>
      <c r="C147" s="8">
        <v>321030937</v>
      </c>
      <c r="D147" s="7" t="s">
        <v>15</v>
      </c>
      <c r="E147" s="6" t="e">
        <f>VLOOKUP(C147,#REF!,1,FALSE)</f>
        <v>#REF!</v>
      </c>
      <c r="F147" s="6" t="e">
        <f>VLOOKUP(C147,#REF!,1,FALSE)</f>
        <v>#REF!</v>
      </c>
      <c r="G147" s="6" t="e">
        <f>VLOOKUP(C147,#REF!,1,FALSE)</f>
        <v>#REF!</v>
      </c>
      <c r="H147" s="6" t="e">
        <f>VLOOKUP(C147,#REF!,1,FALSE)</f>
        <v>#REF!</v>
      </c>
      <c r="I147" s="6" t="e">
        <f>VLOOKUP(C147,#REF!,1,FALSE)</f>
        <v>#REF!</v>
      </c>
    </row>
    <row r="148" spans="1:9" x14ac:dyDescent="0.3">
      <c r="A148" s="8">
        <v>321</v>
      </c>
      <c r="B148" s="7" t="s">
        <v>4</v>
      </c>
      <c r="C148" s="8">
        <v>321030941</v>
      </c>
      <c r="D148" s="7" t="s">
        <v>69</v>
      </c>
      <c r="E148" s="6" t="e">
        <f>VLOOKUP(C148,#REF!,1,FALSE)</f>
        <v>#REF!</v>
      </c>
      <c r="F148" s="6" t="e">
        <f>VLOOKUP(C148,#REF!,1,FALSE)</f>
        <v>#REF!</v>
      </c>
      <c r="G148" s="6" t="e">
        <f>VLOOKUP(C148,#REF!,1,FALSE)</f>
        <v>#REF!</v>
      </c>
      <c r="H148" s="6" t="e">
        <f>VLOOKUP(C148,#REF!,1,FALSE)</f>
        <v>#REF!</v>
      </c>
      <c r="I148" s="6" t="e">
        <f>VLOOKUP(C148,#REF!,1,FALSE)</f>
        <v>#REF!</v>
      </c>
    </row>
    <row r="149" spans="1:9" x14ac:dyDescent="0.3">
      <c r="A149" s="8">
        <v>321</v>
      </c>
      <c r="B149" s="7" t="s">
        <v>4</v>
      </c>
      <c r="C149" s="8">
        <v>321030943</v>
      </c>
      <c r="D149" s="7" t="s">
        <v>70</v>
      </c>
      <c r="E149" s="6" t="e">
        <f>VLOOKUP(C149,#REF!,1,FALSE)</f>
        <v>#REF!</v>
      </c>
      <c r="F149" s="6" t="e">
        <f>VLOOKUP(C149,#REF!,1,FALSE)</f>
        <v>#REF!</v>
      </c>
      <c r="G149" s="6" t="e">
        <f>VLOOKUP(C149,#REF!,1,FALSE)</f>
        <v>#REF!</v>
      </c>
      <c r="H149" s="6" t="e">
        <f>VLOOKUP(C149,#REF!,1,FALSE)</f>
        <v>#REF!</v>
      </c>
      <c r="I149" s="6" t="e">
        <f>VLOOKUP(C149,#REF!,1,FALSE)</f>
        <v>#REF!</v>
      </c>
    </row>
    <row r="150" spans="1:9" x14ac:dyDescent="0.3">
      <c r="A150" s="8">
        <v>321</v>
      </c>
      <c r="B150" s="7" t="s">
        <v>4</v>
      </c>
      <c r="C150" s="8">
        <v>321030946</v>
      </c>
      <c r="D150" s="7" t="s">
        <v>71</v>
      </c>
      <c r="E150" s="6" t="e">
        <f>VLOOKUP(C150,#REF!,1,FALSE)</f>
        <v>#REF!</v>
      </c>
      <c r="F150" s="6" t="e">
        <f>VLOOKUP(C150,#REF!,1,FALSE)</f>
        <v>#REF!</v>
      </c>
      <c r="G150" s="6" t="e">
        <f>VLOOKUP(C150,#REF!,1,FALSE)</f>
        <v>#REF!</v>
      </c>
      <c r="H150" s="6" t="e">
        <f>VLOOKUP(C150,#REF!,1,FALSE)</f>
        <v>#REF!</v>
      </c>
      <c r="I150" s="6" t="e">
        <f>VLOOKUP(C150,#REF!,1,FALSE)</f>
        <v>#REF!</v>
      </c>
    </row>
    <row r="151" spans="1:9" x14ac:dyDescent="0.3">
      <c r="A151" s="8">
        <v>321</v>
      </c>
      <c r="B151" s="7" t="s">
        <v>4</v>
      </c>
      <c r="C151" s="8">
        <v>321030947</v>
      </c>
      <c r="D151" s="7" t="s">
        <v>72</v>
      </c>
      <c r="E151" s="6" t="e">
        <f>VLOOKUP(C151,#REF!,1,FALSE)</f>
        <v>#REF!</v>
      </c>
      <c r="F151" s="6" t="e">
        <f>VLOOKUP(C151,#REF!,1,FALSE)</f>
        <v>#REF!</v>
      </c>
      <c r="G151" s="6" t="e">
        <f>VLOOKUP(C151,#REF!,1,FALSE)</f>
        <v>#REF!</v>
      </c>
      <c r="H151" s="6" t="e">
        <f>VLOOKUP(C151,#REF!,1,FALSE)</f>
        <v>#REF!</v>
      </c>
      <c r="I151" s="6" t="e">
        <f>VLOOKUP(C151,#REF!,1,FALSE)</f>
        <v>#REF!</v>
      </c>
    </row>
    <row r="152" spans="1:9" x14ac:dyDescent="0.3">
      <c r="A152" s="8">
        <v>321</v>
      </c>
      <c r="B152" s="7" t="s">
        <v>4</v>
      </c>
      <c r="C152" s="8">
        <v>321030948</v>
      </c>
      <c r="D152" s="7" t="s">
        <v>73</v>
      </c>
      <c r="E152" s="6" t="e">
        <f>VLOOKUP(C152,#REF!,1,FALSE)</f>
        <v>#REF!</v>
      </c>
      <c r="F152" s="6" t="e">
        <f>VLOOKUP(C152,#REF!,1,FALSE)</f>
        <v>#REF!</v>
      </c>
      <c r="G152" s="6" t="e">
        <f>VLOOKUP(C152,#REF!,1,FALSE)</f>
        <v>#REF!</v>
      </c>
      <c r="H152" s="6" t="e">
        <f>VLOOKUP(C152,#REF!,1,FALSE)</f>
        <v>#REF!</v>
      </c>
      <c r="I152" s="6" t="e">
        <f>VLOOKUP(C152,#REF!,1,FALSE)</f>
        <v>#REF!</v>
      </c>
    </row>
    <row r="153" spans="1:9" x14ac:dyDescent="0.3">
      <c r="A153" s="8">
        <v>321</v>
      </c>
      <c r="B153" s="7" t="s">
        <v>4</v>
      </c>
      <c r="C153" s="8">
        <v>321030949</v>
      </c>
      <c r="D153" s="7" t="s">
        <v>16</v>
      </c>
      <c r="E153" s="6" t="e">
        <f>VLOOKUP(C153,#REF!,1,FALSE)</f>
        <v>#REF!</v>
      </c>
      <c r="F153" s="6" t="e">
        <f>VLOOKUP(C153,#REF!,1,FALSE)</f>
        <v>#REF!</v>
      </c>
      <c r="G153" s="6" t="e">
        <f>VLOOKUP(C153,#REF!,1,FALSE)</f>
        <v>#REF!</v>
      </c>
      <c r="H153" s="6" t="e">
        <f>VLOOKUP(C153,#REF!,1,FALSE)</f>
        <v>#REF!</v>
      </c>
      <c r="I153" s="6" t="e">
        <f>VLOOKUP(C153,#REF!,1,FALSE)</f>
        <v>#REF!</v>
      </c>
    </row>
    <row r="154" spans="1:9" x14ac:dyDescent="0.3">
      <c r="A154" s="12">
        <v>321</v>
      </c>
      <c r="B154" s="11" t="s">
        <v>4</v>
      </c>
      <c r="C154" s="10">
        <v>321034926</v>
      </c>
      <c r="D154" s="9" t="s">
        <v>405</v>
      </c>
      <c r="E154" s="6" t="e">
        <f>VLOOKUP(C154,#REF!,1,FALSE)</f>
        <v>#REF!</v>
      </c>
      <c r="F154" s="6" t="e">
        <f>VLOOKUP(C154,#REF!,1,FALSE)</f>
        <v>#REF!</v>
      </c>
      <c r="G154" s="6" t="e">
        <f>VLOOKUP(C154,#REF!,1,FALSE)</f>
        <v>#REF!</v>
      </c>
      <c r="H154" s="6" t="e">
        <f>VLOOKUP(C154,#REF!,1,FALSE)</f>
        <v>#REF!</v>
      </c>
      <c r="I154" s="6" t="e">
        <f>VLOOKUP(C154,#REF!,1,FALSE)</f>
        <v>#REF!</v>
      </c>
    </row>
    <row r="155" spans="1:9" x14ac:dyDescent="0.3">
      <c r="A155" s="8">
        <v>322</v>
      </c>
      <c r="B155" s="7" t="s">
        <v>3</v>
      </c>
      <c r="C155" s="8">
        <v>322</v>
      </c>
      <c r="D155" s="7" t="s">
        <v>189</v>
      </c>
      <c r="E155" s="6" t="e">
        <f>VLOOKUP(C155,#REF!,1,FALSE)</f>
        <v>#REF!</v>
      </c>
      <c r="F155" s="6" t="e">
        <f>VLOOKUP(C155,#REF!,1,FALSE)</f>
        <v>#REF!</v>
      </c>
      <c r="G155" s="6" t="e">
        <f>VLOOKUP(C155,#REF!,1,FALSE)</f>
        <v>#REF!</v>
      </c>
      <c r="H155" s="6" t="e">
        <f>VLOOKUP(C155,#REF!,1,FALSE)</f>
        <v>#REF!</v>
      </c>
      <c r="I155" s="6" t="e">
        <f>VLOOKUP(C155,#REF!,1,FALSE)</f>
        <v>#REF!</v>
      </c>
    </row>
    <row r="156" spans="1:9" x14ac:dyDescent="0.3">
      <c r="A156" s="8">
        <v>322</v>
      </c>
      <c r="B156" s="7" t="s">
        <v>3</v>
      </c>
      <c r="C156" s="8">
        <v>710</v>
      </c>
      <c r="D156" s="7" t="s">
        <v>17</v>
      </c>
      <c r="E156" s="6" t="e">
        <f>VLOOKUP(C156,#REF!,1,FALSE)</f>
        <v>#REF!</v>
      </c>
      <c r="F156" s="6" t="e">
        <f>VLOOKUP(C156,#REF!,1,FALSE)</f>
        <v>#REF!</v>
      </c>
      <c r="G156" s="6" t="e">
        <f>VLOOKUP(C156,#REF!,1,FALSE)</f>
        <v>#REF!</v>
      </c>
      <c r="H156" s="6" t="e">
        <f>VLOOKUP(C156,#REF!,1,FALSE)</f>
        <v>#REF!</v>
      </c>
      <c r="I156" s="6" t="e">
        <f>VLOOKUP(C156,#REF!,1,FALSE)</f>
        <v>#REF!</v>
      </c>
    </row>
    <row r="157" spans="1:9" x14ac:dyDescent="0.3">
      <c r="A157" s="8">
        <v>322</v>
      </c>
      <c r="B157" s="7" t="s">
        <v>3</v>
      </c>
      <c r="C157" s="8">
        <v>711</v>
      </c>
      <c r="D157" s="7" t="s">
        <v>18</v>
      </c>
      <c r="E157" s="6" t="e">
        <f>VLOOKUP(C157,#REF!,1,FALSE)</f>
        <v>#REF!</v>
      </c>
      <c r="F157" s="6" t="e">
        <f>VLOOKUP(C157,#REF!,1,FALSE)</f>
        <v>#REF!</v>
      </c>
      <c r="G157" s="6" t="e">
        <f>VLOOKUP(C157,#REF!,1,FALSE)</f>
        <v>#REF!</v>
      </c>
      <c r="H157" s="6" t="e">
        <f>VLOOKUP(C157,#REF!,1,FALSE)</f>
        <v>#REF!</v>
      </c>
      <c r="I157" s="6" t="e">
        <f>VLOOKUP(C157,#REF!,1,FALSE)</f>
        <v>#REF!</v>
      </c>
    </row>
    <row r="158" spans="1:9" x14ac:dyDescent="0.3">
      <c r="A158" s="8">
        <v>322</v>
      </c>
      <c r="B158" s="7" t="s">
        <v>3</v>
      </c>
      <c r="C158" s="8">
        <v>712</v>
      </c>
      <c r="D158" s="7" t="s">
        <v>19</v>
      </c>
      <c r="E158" s="6" t="e">
        <f>VLOOKUP(C158,#REF!,1,FALSE)</f>
        <v>#REF!</v>
      </c>
      <c r="F158" s="6" t="e">
        <f>VLOOKUP(C158,#REF!,1,FALSE)</f>
        <v>#REF!</v>
      </c>
      <c r="G158" s="6" t="e">
        <f>VLOOKUP(C158,#REF!,1,FALSE)</f>
        <v>#REF!</v>
      </c>
      <c r="H158" s="6" t="e">
        <f>VLOOKUP(C158,#REF!,1,FALSE)</f>
        <v>#REF!</v>
      </c>
      <c r="I158" s="6" t="e">
        <f>VLOOKUP(C158,#REF!,1,FALSE)</f>
        <v>#REF!</v>
      </c>
    </row>
    <row r="159" spans="1:9" x14ac:dyDescent="0.3">
      <c r="A159" s="12">
        <v>322</v>
      </c>
      <c r="B159" s="11" t="s">
        <v>4</v>
      </c>
      <c r="C159" s="10">
        <v>505</v>
      </c>
      <c r="D159" s="9" t="s">
        <v>348</v>
      </c>
      <c r="E159" s="6" t="e">
        <f>VLOOKUP(C159,#REF!,1,FALSE)</f>
        <v>#REF!</v>
      </c>
      <c r="F159" s="6" t="e">
        <f>VLOOKUP(C159,#REF!,1,FALSE)</f>
        <v>#REF!</v>
      </c>
      <c r="G159" s="6" t="e">
        <f>VLOOKUP(C159,#REF!,1,FALSE)</f>
        <v>#REF!</v>
      </c>
      <c r="H159" s="6" t="e">
        <f>VLOOKUP(C159,#REF!,1,FALSE)</f>
        <v>#REF!</v>
      </c>
      <c r="I159" s="6" t="e">
        <f>VLOOKUP(C159,#REF!,1,FALSE)</f>
        <v>#REF!</v>
      </c>
    </row>
    <row r="160" spans="1:9" x14ac:dyDescent="0.3">
      <c r="A160" s="8">
        <v>322</v>
      </c>
      <c r="B160" s="7" t="s">
        <v>4</v>
      </c>
      <c r="C160" s="8">
        <v>322000693</v>
      </c>
      <c r="D160" s="7" t="s">
        <v>190</v>
      </c>
      <c r="E160" s="6" t="e">
        <f>VLOOKUP(C160,#REF!,1,FALSE)</f>
        <v>#REF!</v>
      </c>
      <c r="F160" s="6" t="e">
        <f>VLOOKUP(C160,#REF!,1,FALSE)</f>
        <v>#REF!</v>
      </c>
      <c r="G160" s="6" t="e">
        <f>VLOOKUP(C160,#REF!,1,FALSE)</f>
        <v>#REF!</v>
      </c>
      <c r="H160" s="6" t="e">
        <f>VLOOKUP(C160,#REF!,1,FALSE)</f>
        <v>#REF!</v>
      </c>
      <c r="I160" s="6" t="e">
        <f>VLOOKUP(C160,#REF!,1,FALSE)</f>
        <v>#REF!</v>
      </c>
    </row>
    <row r="161" spans="1:9" x14ac:dyDescent="0.3">
      <c r="A161" s="12">
        <v>322</v>
      </c>
      <c r="B161" s="11" t="s">
        <v>4</v>
      </c>
      <c r="C161" s="10">
        <v>322000705</v>
      </c>
      <c r="D161" s="9" t="s">
        <v>404</v>
      </c>
      <c r="E161" s="6" t="e">
        <f>VLOOKUP(C161,#REF!,1,FALSE)</f>
        <v>#REF!</v>
      </c>
      <c r="F161" s="6" t="e">
        <f>VLOOKUP(C161,#REF!,1,FALSE)</f>
        <v>#REF!</v>
      </c>
      <c r="G161" s="6" t="e">
        <f>VLOOKUP(C161,#REF!,1,FALSE)</f>
        <v>#REF!</v>
      </c>
      <c r="H161" s="6" t="e">
        <f>VLOOKUP(C161,#REF!,1,FALSE)</f>
        <v>#REF!</v>
      </c>
      <c r="I161" s="6" t="e">
        <f>VLOOKUP(C161,#REF!,1,FALSE)</f>
        <v>#REF!</v>
      </c>
    </row>
    <row r="162" spans="1:9" x14ac:dyDescent="0.3">
      <c r="A162" s="12">
        <v>322</v>
      </c>
      <c r="B162" s="11" t="s">
        <v>4</v>
      </c>
      <c r="C162" s="10">
        <v>322000707</v>
      </c>
      <c r="D162" s="9" t="s">
        <v>403</v>
      </c>
      <c r="E162" s="6" t="e">
        <f>VLOOKUP(C162,#REF!,1,FALSE)</f>
        <v>#REF!</v>
      </c>
      <c r="F162" s="6" t="e">
        <f>VLOOKUP(C162,#REF!,1,FALSE)</f>
        <v>#REF!</v>
      </c>
      <c r="G162" s="6" t="e">
        <f>VLOOKUP(C162,#REF!,1,FALSE)</f>
        <v>#REF!</v>
      </c>
      <c r="H162" s="6" t="e">
        <f>VLOOKUP(C162,#REF!,1,FALSE)</f>
        <v>#REF!</v>
      </c>
      <c r="I162" s="6" t="e">
        <f>VLOOKUP(C162,#REF!,1,FALSE)</f>
        <v>#REF!</v>
      </c>
    </row>
    <row r="163" spans="1:9" x14ac:dyDescent="0.3">
      <c r="A163" s="8">
        <v>322</v>
      </c>
      <c r="B163" s="7" t="s">
        <v>4</v>
      </c>
      <c r="C163" s="8">
        <v>322000714</v>
      </c>
      <c r="D163" s="7" t="s">
        <v>191</v>
      </c>
      <c r="E163" s="6" t="e">
        <f>VLOOKUP(C163,#REF!,1,FALSE)</f>
        <v>#REF!</v>
      </c>
      <c r="F163" s="6" t="e">
        <f>VLOOKUP(C163,#REF!,1,FALSE)</f>
        <v>#REF!</v>
      </c>
      <c r="G163" s="6" t="e">
        <f>VLOOKUP(C163,#REF!,1,FALSE)</f>
        <v>#REF!</v>
      </c>
      <c r="H163" s="6" t="e">
        <f>VLOOKUP(C163,#REF!,1,FALSE)</f>
        <v>#REF!</v>
      </c>
      <c r="I163" s="6" t="e">
        <f>VLOOKUP(C163,#REF!,1,FALSE)</f>
        <v>#REF!</v>
      </c>
    </row>
    <row r="164" spans="1:9" x14ac:dyDescent="0.3">
      <c r="A164" s="8">
        <v>322</v>
      </c>
      <c r="B164" s="7" t="s">
        <v>4</v>
      </c>
      <c r="C164" s="8">
        <v>322000715</v>
      </c>
      <c r="D164" s="7" t="s">
        <v>192</v>
      </c>
      <c r="E164" s="6" t="e">
        <f>VLOOKUP(C164,#REF!,1,FALSE)</f>
        <v>#REF!</v>
      </c>
      <c r="F164" s="6" t="e">
        <f>VLOOKUP(C164,#REF!,1,FALSE)</f>
        <v>#REF!</v>
      </c>
      <c r="G164" s="6" t="e">
        <f>VLOOKUP(C164,#REF!,1,FALSE)</f>
        <v>#REF!</v>
      </c>
      <c r="H164" s="6" t="e">
        <f>VLOOKUP(C164,#REF!,1,FALSE)</f>
        <v>#REF!</v>
      </c>
      <c r="I164" s="6" t="e">
        <f>VLOOKUP(C164,#REF!,1,FALSE)</f>
        <v>#REF!</v>
      </c>
    </row>
    <row r="165" spans="1:9" x14ac:dyDescent="0.3">
      <c r="A165" s="8">
        <v>322</v>
      </c>
      <c r="B165" s="7" t="s">
        <v>4</v>
      </c>
      <c r="C165" s="8">
        <v>322000716</v>
      </c>
      <c r="D165" s="7" t="s">
        <v>193</v>
      </c>
      <c r="E165" s="6" t="e">
        <f>VLOOKUP(C165,#REF!,1,FALSE)</f>
        <v>#REF!</v>
      </c>
      <c r="F165" s="6" t="e">
        <f>VLOOKUP(C165,#REF!,1,FALSE)</f>
        <v>#REF!</v>
      </c>
      <c r="G165" s="6" t="e">
        <f>VLOOKUP(C165,#REF!,1,FALSE)</f>
        <v>#REF!</v>
      </c>
      <c r="H165" s="6" t="e">
        <f>VLOOKUP(C165,#REF!,1,FALSE)</f>
        <v>#REF!</v>
      </c>
      <c r="I165" s="6" t="e">
        <f>VLOOKUP(C165,#REF!,1,FALSE)</f>
        <v>#REF!</v>
      </c>
    </row>
    <row r="166" spans="1:9" x14ac:dyDescent="0.3">
      <c r="A166" s="8">
        <v>322</v>
      </c>
      <c r="B166" s="7" t="s">
        <v>4</v>
      </c>
      <c r="C166" s="8">
        <v>322000725</v>
      </c>
      <c r="D166" s="7" t="s">
        <v>194</v>
      </c>
      <c r="E166" s="6" t="e">
        <f>VLOOKUP(C166,#REF!,1,FALSE)</f>
        <v>#REF!</v>
      </c>
      <c r="F166" s="6" t="e">
        <f>VLOOKUP(C166,#REF!,1,FALSE)</f>
        <v>#REF!</v>
      </c>
      <c r="G166" s="6" t="e">
        <f>VLOOKUP(C166,#REF!,1,FALSE)</f>
        <v>#REF!</v>
      </c>
      <c r="H166" s="6" t="e">
        <f>VLOOKUP(C166,#REF!,1,FALSE)</f>
        <v>#REF!</v>
      </c>
      <c r="I166" s="6" t="e">
        <f>VLOOKUP(C166,#REF!,1,FALSE)</f>
        <v>#REF!</v>
      </c>
    </row>
    <row r="167" spans="1:9" x14ac:dyDescent="0.3">
      <c r="A167" s="8">
        <v>322</v>
      </c>
      <c r="B167" s="7" t="s">
        <v>4</v>
      </c>
      <c r="C167" s="8">
        <v>322000726</v>
      </c>
      <c r="D167" s="7" t="s">
        <v>195</v>
      </c>
      <c r="E167" s="6" t="e">
        <f>VLOOKUP(C167,#REF!,1,FALSE)</f>
        <v>#REF!</v>
      </c>
      <c r="F167" s="6" t="e">
        <f>VLOOKUP(C167,#REF!,1,FALSE)</f>
        <v>#REF!</v>
      </c>
      <c r="G167" s="6" t="e">
        <f>VLOOKUP(C167,#REF!,1,FALSE)</f>
        <v>#REF!</v>
      </c>
      <c r="H167" s="6" t="e">
        <f>VLOOKUP(C167,#REF!,1,FALSE)</f>
        <v>#REF!</v>
      </c>
      <c r="I167" s="6" t="e">
        <f>VLOOKUP(C167,#REF!,1,FALSE)</f>
        <v>#REF!</v>
      </c>
    </row>
    <row r="168" spans="1:9" x14ac:dyDescent="0.3">
      <c r="A168" s="8">
        <v>322</v>
      </c>
      <c r="B168" s="7" t="s">
        <v>4</v>
      </c>
      <c r="C168" s="8">
        <v>322000730</v>
      </c>
      <c r="D168" s="7" t="s">
        <v>195</v>
      </c>
      <c r="E168" s="6" t="e">
        <f>VLOOKUP(C168,#REF!,1,FALSE)</f>
        <v>#REF!</v>
      </c>
      <c r="F168" s="6" t="e">
        <f>VLOOKUP(C168,#REF!,1,FALSE)</f>
        <v>#REF!</v>
      </c>
      <c r="G168" s="6" t="e">
        <f>VLOOKUP(C168,#REF!,1,FALSE)</f>
        <v>#REF!</v>
      </c>
      <c r="H168" s="6" t="e">
        <f>VLOOKUP(C168,#REF!,1,FALSE)</f>
        <v>#REF!</v>
      </c>
      <c r="I168" s="6" t="e">
        <f>VLOOKUP(C168,#REF!,1,FALSE)</f>
        <v>#REF!</v>
      </c>
    </row>
    <row r="169" spans="1:9" x14ac:dyDescent="0.3">
      <c r="A169" s="12">
        <v>322</v>
      </c>
      <c r="B169" s="11" t="s">
        <v>4</v>
      </c>
      <c r="C169" s="10">
        <v>322000731</v>
      </c>
      <c r="D169" s="9" t="s">
        <v>394</v>
      </c>
      <c r="E169" s="6" t="e">
        <f>VLOOKUP(C169,#REF!,1,FALSE)</f>
        <v>#REF!</v>
      </c>
      <c r="F169" s="6" t="e">
        <f>VLOOKUP(C169,#REF!,1,FALSE)</f>
        <v>#REF!</v>
      </c>
      <c r="G169" s="6" t="e">
        <f>VLOOKUP(C169,#REF!,1,FALSE)</f>
        <v>#REF!</v>
      </c>
      <c r="H169" s="6" t="e">
        <f>VLOOKUP(C169,#REF!,1,FALSE)</f>
        <v>#REF!</v>
      </c>
      <c r="I169" s="6" t="e">
        <f>VLOOKUP(C169,#REF!,1,FALSE)</f>
        <v>#REF!</v>
      </c>
    </row>
    <row r="170" spans="1:9" x14ac:dyDescent="0.3">
      <c r="A170" s="12">
        <v>322</v>
      </c>
      <c r="B170" s="11" t="s">
        <v>4</v>
      </c>
      <c r="C170" s="10">
        <v>322000735</v>
      </c>
      <c r="D170" s="9" t="s">
        <v>402</v>
      </c>
      <c r="E170" s="6" t="e">
        <f>VLOOKUP(C170,#REF!,1,FALSE)</f>
        <v>#REF!</v>
      </c>
      <c r="F170" s="6" t="e">
        <f>VLOOKUP(C170,#REF!,1,FALSE)</f>
        <v>#REF!</v>
      </c>
      <c r="G170" s="6" t="e">
        <f>VLOOKUP(C170,#REF!,1,FALSE)</f>
        <v>#REF!</v>
      </c>
      <c r="H170" s="6" t="e">
        <f>VLOOKUP(C170,#REF!,1,FALSE)</f>
        <v>#REF!</v>
      </c>
      <c r="I170" s="6" t="e">
        <f>VLOOKUP(C170,#REF!,1,FALSE)</f>
        <v>#REF!</v>
      </c>
    </row>
    <row r="171" spans="1:9" x14ac:dyDescent="0.3">
      <c r="A171" s="12">
        <v>322</v>
      </c>
      <c r="B171" s="11" t="s">
        <v>4</v>
      </c>
      <c r="C171" s="10">
        <v>322000736</v>
      </c>
      <c r="D171" s="9" t="s">
        <v>397</v>
      </c>
      <c r="E171" s="6" t="e">
        <f>VLOOKUP(C171,#REF!,1,FALSE)</f>
        <v>#REF!</v>
      </c>
      <c r="F171" s="6" t="e">
        <f>VLOOKUP(C171,#REF!,1,FALSE)</f>
        <v>#REF!</v>
      </c>
      <c r="G171" s="6" t="e">
        <f>VLOOKUP(C171,#REF!,1,FALSE)</f>
        <v>#REF!</v>
      </c>
      <c r="H171" s="6" t="e">
        <f>VLOOKUP(C171,#REF!,1,FALSE)</f>
        <v>#REF!</v>
      </c>
      <c r="I171" s="6" t="e">
        <f>VLOOKUP(C171,#REF!,1,FALSE)</f>
        <v>#REF!</v>
      </c>
    </row>
    <row r="172" spans="1:9" x14ac:dyDescent="0.3">
      <c r="A172" s="8">
        <v>322</v>
      </c>
      <c r="B172" s="7" t="s">
        <v>4</v>
      </c>
      <c r="C172" s="8">
        <v>322000749</v>
      </c>
      <c r="D172" s="7" t="s">
        <v>196</v>
      </c>
      <c r="E172" s="6" t="e">
        <f>VLOOKUP(C172,#REF!,1,FALSE)</f>
        <v>#REF!</v>
      </c>
      <c r="F172" s="6" t="e">
        <f>VLOOKUP(C172,#REF!,1,FALSE)</f>
        <v>#REF!</v>
      </c>
      <c r="G172" s="6" t="e">
        <f>VLOOKUP(C172,#REF!,1,FALSE)</f>
        <v>#REF!</v>
      </c>
      <c r="H172" s="6" t="e">
        <f>VLOOKUP(C172,#REF!,1,FALSE)</f>
        <v>#REF!</v>
      </c>
      <c r="I172" s="6" t="e">
        <f>VLOOKUP(C172,#REF!,1,FALSE)</f>
        <v>#REF!</v>
      </c>
    </row>
    <row r="173" spans="1:9" x14ac:dyDescent="0.3">
      <c r="A173" s="8">
        <v>322</v>
      </c>
      <c r="B173" s="7" t="s">
        <v>4</v>
      </c>
      <c r="C173" s="8">
        <v>322000750</v>
      </c>
      <c r="D173" s="7" t="s">
        <v>197</v>
      </c>
      <c r="E173" s="6" t="e">
        <f>VLOOKUP(C173,#REF!,1,FALSE)</f>
        <v>#REF!</v>
      </c>
      <c r="F173" s="6" t="e">
        <f>VLOOKUP(C173,#REF!,1,FALSE)</f>
        <v>#REF!</v>
      </c>
      <c r="G173" s="6" t="e">
        <f>VLOOKUP(C173,#REF!,1,FALSE)</f>
        <v>#REF!</v>
      </c>
      <c r="H173" s="6" t="e">
        <f>VLOOKUP(C173,#REF!,1,FALSE)</f>
        <v>#REF!</v>
      </c>
      <c r="I173" s="6" t="e">
        <f>VLOOKUP(C173,#REF!,1,FALSE)</f>
        <v>#REF!</v>
      </c>
    </row>
    <row r="174" spans="1:9" x14ac:dyDescent="0.3">
      <c r="A174" s="12">
        <v>322</v>
      </c>
      <c r="B174" s="11" t="s">
        <v>4</v>
      </c>
      <c r="C174" s="10">
        <v>322000759</v>
      </c>
      <c r="D174" s="9" t="s">
        <v>360</v>
      </c>
      <c r="E174" s="6" t="e">
        <f>VLOOKUP(C174,#REF!,1,FALSE)</f>
        <v>#REF!</v>
      </c>
      <c r="F174" s="6" t="e">
        <f>VLOOKUP(C174,#REF!,1,FALSE)</f>
        <v>#REF!</v>
      </c>
      <c r="G174" s="6" t="e">
        <f>VLOOKUP(C174,#REF!,1,FALSE)</f>
        <v>#REF!</v>
      </c>
      <c r="H174" s="6" t="e">
        <f>VLOOKUP(C174,#REF!,1,FALSE)</f>
        <v>#REF!</v>
      </c>
      <c r="I174" s="6" t="e">
        <f>VLOOKUP(C174,#REF!,1,FALSE)</f>
        <v>#REF!</v>
      </c>
    </row>
    <row r="175" spans="1:9" x14ac:dyDescent="0.3">
      <c r="A175" s="12">
        <v>322</v>
      </c>
      <c r="B175" s="11" t="s">
        <v>4</v>
      </c>
      <c r="C175" s="10">
        <v>322000760</v>
      </c>
      <c r="D175" s="9" t="s">
        <v>399</v>
      </c>
      <c r="E175" s="6" t="e">
        <f>VLOOKUP(C175,#REF!,1,FALSE)</f>
        <v>#REF!</v>
      </c>
      <c r="F175" s="6" t="e">
        <f>VLOOKUP(C175,#REF!,1,FALSE)</f>
        <v>#REF!</v>
      </c>
      <c r="G175" s="6" t="e">
        <f>VLOOKUP(C175,#REF!,1,FALSE)</f>
        <v>#REF!</v>
      </c>
      <c r="H175" s="6" t="e">
        <f>VLOOKUP(C175,#REF!,1,FALSE)</f>
        <v>#REF!</v>
      </c>
      <c r="I175" s="6" t="e">
        <f>VLOOKUP(C175,#REF!,1,FALSE)</f>
        <v>#REF!</v>
      </c>
    </row>
    <row r="176" spans="1:9" x14ac:dyDescent="0.3">
      <c r="A176" s="8">
        <v>322</v>
      </c>
      <c r="B176" s="7" t="s">
        <v>4</v>
      </c>
      <c r="C176" s="8">
        <v>322000761</v>
      </c>
      <c r="D176" s="7" t="s">
        <v>198</v>
      </c>
      <c r="E176" s="6" t="e">
        <f>VLOOKUP(C176,#REF!,1,FALSE)</f>
        <v>#REF!</v>
      </c>
      <c r="F176" s="6" t="e">
        <f>VLOOKUP(C176,#REF!,1,FALSE)</f>
        <v>#REF!</v>
      </c>
      <c r="G176" s="6" t="e">
        <f>VLOOKUP(C176,#REF!,1,FALSE)</f>
        <v>#REF!</v>
      </c>
      <c r="H176" s="6" t="e">
        <f>VLOOKUP(C176,#REF!,1,FALSE)</f>
        <v>#REF!</v>
      </c>
      <c r="I176" s="6" t="e">
        <f>VLOOKUP(C176,#REF!,1,FALSE)</f>
        <v>#REF!</v>
      </c>
    </row>
    <row r="177" spans="1:9" x14ac:dyDescent="0.3">
      <c r="A177" s="12">
        <v>322</v>
      </c>
      <c r="B177" s="11" t="s">
        <v>4</v>
      </c>
      <c r="C177" s="10">
        <v>322000762</v>
      </c>
      <c r="D177" s="9" t="s">
        <v>401</v>
      </c>
      <c r="E177" s="6" t="e">
        <f>VLOOKUP(C177,#REF!,1,FALSE)</f>
        <v>#REF!</v>
      </c>
      <c r="F177" s="6" t="e">
        <f>VLOOKUP(C177,#REF!,1,FALSE)</f>
        <v>#REF!</v>
      </c>
      <c r="G177" s="6" t="e">
        <f>VLOOKUP(C177,#REF!,1,FALSE)</f>
        <v>#REF!</v>
      </c>
      <c r="H177" s="6" t="e">
        <f>VLOOKUP(C177,#REF!,1,FALSE)</f>
        <v>#REF!</v>
      </c>
      <c r="I177" s="6" t="e">
        <f>VLOOKUP(C177,#REF!,1,FALSE)</f>
        <v>#REF!</v>
      </c>
    </row>
    <row r="178" spans="1:9" x14ac:dyDescent="0.3">
      <c r="A178" s="8">
        <v>322</v>
      </c>
      <c r="B178" s="7" t="s">
        <v>4</v>
      </c>
      <c r="C178" s="8">
        <v>322000773</v>
      </c>
      <c r="D178" s="7" t="s">
        <v>199</v>
      </c>
      <c r="E178" s="6" t="e">
        <f>VLOOKUP(C178,#REF!,1,FALSE)</f>
        <v>#REF!</v>
      </c>
      <c r="F178" s="6" t="e">
        <f>VLOOKUP(C178,#REF!,1,FALSE)</f>
        <v>#REF!</v>
      </c>
      <c r="G178" s="6" t="e">
        <f>VLOOKUP(C178,#REF!,1,FALSE)</f>
        <v>#REF!</v>
      </c>
      <c r="H178" s="6" t="e">
        <f>VLOOKUP(C178,#REF!,1,FALSE)</f>
        <v>#REF!</v>
      </c>
      <c r="I178" s="6" t="e">
        <f>VLOOKUP(C178,#REF!,1,FALSE)</f>
        <v>#REF!</v>
      </c>
    </row>
    <row r="179" spans="1:9" x14ac:dyDescent="0.3">
      <c r="A179" s="8">
        <v>322</v>
      </c>
      <c r="B179" s="7" t="s">
        <v>4</v>
      </c>
      <c r="C179" s="8">
        <v>322000776</v>
      </c>
      <c r="D179" s="7" t="s">
        <v>200</v>
      </c>
      <c r="E179" s="6" t="e">
        <f>VLOOKUP(C179,#REF!,1,FALSE)</f>
        <v>#REF!</v>
      </c>
      <c r="F179" s="6" t="e">
        <f>VLOOKUP(C179,#REF!,1,FALSE)</f>
        <v>#REF!</v>
      </c>
      <c r="G179" s="6" t="e">
        <f>VLOOKUP(C179,#REF!,1,FALSE)</f>
        <v>#REF!</v>
      </c>
      <c r="H179" s="6" t="e">
        <f>VLOOKUP(C179,#REF!,1,FALSE)</f>
        <v>#REF!</v>
      </c>
      <c r="I179" s="6" t="e">
        <f>VLOOKUP(C179,#REF!,1,FALSE)</f>
        <v>#REF!</v>
      </c>
    </row>
    <row r="180" spans="1:9" x14ac:dyDescent="0.3">
      <c r="A180" s="8">
        <v>322</v>
      </c>
      <c r="B180" s="7" t="s">
        <v>4</v>
      </c>
      <c r="C180" s="8">
        <v>322000778</v>
      </c>
      <c r="D180" s="7" t="s">
        <v>201</v>
      </c>
      <c r="E180" s="6" t="e">
        <f>VLOOKUP(C180,#REF!,1,FALSE)</f>
        <v>#REF!</v>
      </c>
      <c r="F180" s="6" t="e">
        <f>VLOOKUP(C180,#REF!,1,FALSE)</f>
        <v>#REF!</v>
      </c>
      <c r="G180" s="6" t="e">
        <f>VLOOKUP(C180,#REF!,1,FALSE)</f>
        <v>#REF!</v>
      </c>
      <c r="H180" s="6" t="e">
        <f>VLOOKUP(C180,#REF!,1,FALSE)</f>
        <v>#REF!</v>
      </c>
      <c r="I180" s="6" t="e">
        <f>VLOOKUP(C180,#REF!,1,FALSE)</f>
        <v>#REF!</v>
      </c>
    </row>
    <row r="181" spans="1:9" x14ac:dyDescent="0.3">
      <c r="A181" s="8">
        <v>322</v>
      </c>
      <c r="B181" s="7" t="s">
        <v>4</v>
      </c>
      <c r="C181" s="8">
        <v>322000779</v>
      </c>
      <c r="D181" s="7" t="s">
        <v>202</v>
      </c>
      <c r="E181" s="6" t="e">
        <f>VLOOKUP(C181,#REF!,1,FALSE)</f>
        <v>#REF!</v>
      </c>
      <c r="F181" s="6" t="e">
        <f>VLOOKUP(C181,#REF!,1,FALSE)</f>
        <v>#REF!</v>
      </c>
      <c r="G181" s="6" t="e">
        <f>VLOOKUP(C181,#REF!,1,FALSE)</f>
        <v>#REF!</v>
      </c>
      <c r="H181" s="6" t="e">
        <f>VLOOKUP(C181,#REF!,1,FALSE)</f>
        <v>#REF!</v>
      </c>
      <c r="I181" s="6" t="e">
        <f>VLOOKUP(C181,#REF!,1,FALSE)</f>
        <v>#REF!</v>
      </c>
    </row>
    <row r="182" spans="1:9" x14ac:dyDescent="0.3">
      <c r="A182" s="12">
        <v>322</v>
      </c>
      <c r="B182" s="11" t="s">
        <v>4</v>
      </c>
      <c r="C182" s="10">
        <v>322000780</v>
      </c>
      <c r="D182" s="9" t="s">
        <v>400</v>
      </c>
      <c r="E182" s="6" t="e">
        <f>VLOOKUP(C182,#REF!,1,FALSE)</f>
        <v>#REF!</v>
      </c>
      <c r="F182" s="6" t="e">
        <f>VLOOKUP(C182,#REF!,1,FALSE)</f>
        <v>#REF!</v>
      </c>
      <c r="G182" s="6" t="e">
        <f>VLOOKUP(C182,#REF!,1,FALSE)</f>
        <v>#REF!</v>
      </c>
      <c r="H182" s="6" t="e">
        <f>VLOOKUP(C182,#REF!,1,FALSE)</f>
        <v>#REF!</v>
      </c>
      <c r="I182" s="6" t="e">
        <f>VLOOKUP(C182,#REF!,1,FALSE)</f>
        <v>#REF!</v>
      </c>
    </row>
    <row r="183" spans="1:9" x14ac:dyDescent="0.3">
      <c r="A183" s="12">
        <v>322</v>
      </c>
      <c r="B183" s="11" t="s">
        <v>4</v>
      </c>
      <c r="C183" s="10">
        <v>322000781</v>
      </c>
      <c r="D183" s="9" t="s">
        <v>399</v>
      </c>
      <c r="E183" s="6" t="e">
        <f>VLOOKUP(C183,#REF!,1,FALSE)</f>
        <v>#REF!</v>
      </c>
      <c r="F183" s="6" t="e">
        <f>VLOOKUP(C183,#REF!,1,FALSE)</f>
        <v>#REF!</v>
      </c>
      <c r="G183" s="6" t="e">
        <f>VLOOKUP(C183,#REF!,1,FALSE)</f>
        <v>#REF!</v>
      </c>
      <c r="H183" s="6" t="e">
        <f>VLOOKUP(C183,#REF!,1,FALSE)</f>
        <v>#REF!</v>
      </c>
      <c r="I183" s="6" t="e">
        <f>VLOOKUP(C183,#REF!,1,FALSE)</f>
        <v>#REF!</v>
      </c>
    </row>
    <row r="184" spans="1:9" x14ac:dyDescent="0.3">
      <c r="A184" s="12">
        <v>322</v>
      </c>
      <c r="B184" s="11" t="s">
        <v>4</v>
      </c>
      <c r="C184" s="10">
        <v>322000782</v>
      </c>
      <c r="D184" s="9" t="s">
        <v>398</v>
      </c>
      <c r="E184" s="6" t="e">
        <f>VLOOKUP(C184,#REF!,1,FALSE)</f>
        <v>#REF!</v>
      </c>
      <c r="F184" s="6" t="e">
        <f>VLOOKUP(C184,#REF!,1,FALSE)</f>
        <v>#REF!</v>
      </c>
      <c r="G184" s="6" t="e">
        <f>VLOOKUP(C184,#REF!,1,FALSE)</f>
        <v>#REF!</v>
      </c>
      <c r="H184" s="6" t="e">
        <f>VLOOKUP(C184,#REF!,1,FALSE)</f>
        <v>#REF!</v>
      </c>
      <c r="I184" s="6" t="e">
        <f>VLOOKUP(C184,#REF!,1,FALSE)</f>
        <v>#REF!</v>
      </c>
    </row>
    <row r="185" spans="1:9" x14ac:dyDescent="0.3">
      <c r="A185" s="8">
        <v>322</v>
      </c>
      <c r="B185" s="7" t="s">
        <v>4</v>
      </c>
      <c r="C185" s="8">
        <v>322000800</v>
      </c>
      <c r="D185" s="7" t="s">
        <v>203</v>
      </c>
      <c r="E185" s="6" t="e">
        <f>VLOOKUP(C185,#REF!,1,FALSE)</f>
        <v>#REF!</v>
      </c>
      <c r="F185" s="6" t="e">
        <f>VLOOKUP(C185,#REF!,1,FALSE)</f>
        <v>#REF!</v>
      </c>
      <c r="G185" s="6" t="e">
        <f>VLOOKUP(C185,#REF!,1,FALSE)</f>
        <v>#REF!</v>
      </c>
      <c r="H185" s="6" t="e">
        <f>VLOOKUP(C185,#REF!,1,FALSE)</f>
        <v>#REF!</v>
      </c>
      <c r="I185" s="6" t="e">
        <f>VLOOKUP(C185,#REF!,1,FALSE)</f>
        <v>#REF!</v>
      </c>
    </row>
    <row r="186" spans="1:9" x14ac:dyDescent="0.3">
      <c r="A186" s="8">
        <v>322</v>
      </c>
      <c r="B186" s="7" t="s">
        <v>4</v>
      </c>
      <c r="C186" s="8">
        <v>322000802</v>
      </c>
      <c r="D186" s="7" t="s">
        <v>204</v>
      </c>
      <c r="E186" s="6" t="e">
        <f>VLOOKUP(C186,#REF!,1,FALSE)</f>
        <v>#REF!</v>
      </c>
      <c r="F186" s="6" t="e">
        <f>VLOOKUP(C186,#REF!,1,FALSE)</f>
        <v>#REF!</v>
      </c>
      <c r="G186" s="6" t="e">
        <f>VLOOKUP(C186,#REF!,1,FALSE)</f>
        <v>#REF!</v>
      </c>
      <c r="H186" s="6" t="e">
        <f>VLOOKUP(C186,#REF!,1,FALSE)</f>
        <v>#REF!</v>
      </c>
      <c r="I186" s="6" t="e">
        <f>VLOOKUP(C186,#REF!,1,FALSE)</f>
        <v>#REF!</v>
      </c>
    </row>
    <row r="187" spans="1:9" x14ac:dyDescent="0.3">
      <c r="A187" s="8">
        <v>322</v>
      </c>
      <c r="B187" s="7" t="s">
        <v>4</v>
      </c>
      <c r="C187" s="8">
        <v>322000803</v>
      </c>
      <c r="D187" s="7" t="s">
        <v>205</v>
      </c>
      <c r="E187" s="6" t="e">
        <f>VLOOKUP(C187,#REF!,1,FALSE)</f>
        <v>#REF!</v>
      </c>
      <c r="F187" s="6" t="e">
        <f>VLOOKUP(C187,#REF!,1,FALSE)</f>
        <v>#REF!</v>
      </c>
      <c r="G187" s="6" t="e">
        <f>VLOOKUP(C187,#REF!,1,FALSE)</f>
        <v>#REF!</v>
      </c>
      <c r="H187" s="6" t="e">
        <f>VLOOKUP(C187,#REF!,1,FALSE)</f>
        <v>#REF!</v>
      </c>
      <c r="I187" s="6" t="e">
        <f>VLOOKUP(C187,#REF!,1,FALSE)</f>
        <v>#REF!</v>
      </c>
    </row>
    <row r="188" spans="1:9" x14ac:dyDescent="0.3">
      <c r="A188" s="8">
        <v>322</v>
      </c>
      <c r="B188" s="7" t="s">
        <v>4</v>
      </c>
      <c r="C188" s="8">
        <v>322000806</v>
      </c>
      <c r="D188" s="7" t="s">
        <v>206</v>
      </c>
      <c r="E188" s="6" t="e">
        <f>VLOOKUP(C188,#REF!,1,FALSE)</f>
        <v>#REF!</v>
      </c>
      <c r="F188" s="6" t="e">
        <f>VLOOKUP(C188,#REF!,1,FALSE)</f>
        <v>#REF!</v>
      </c>
      <c r="G188" s="6" t="e">
        <f>VLOOKUP(C188,#REF!,1,FALSE)</f>
        <v>#REF!</v>
      </c>
      <c r="H188" s="6" t="e">
        <f>VLOOKUP(C188,#REF!,1,FALSE)</f>
        <v>#REF!</v>
      </c>
      <c r="I188" s="6" t="e">
        <f>VLOOKUP(C188,#REF!,1,FALSE)</f>
        <v>#REF!</v>
      </c>
    </row>
    <row r="189" spans="1:9" x14ac:dyDescent="0.3">
      <c r="A189" s="12">
        <v>322</v>
      </c>
      <c r="B189" s="11" t="s">
        <v>4</v>
      </c>
      <c r="C189" s="10">
        <v>322000812</v>
      </c>
      <c r="D189" s="9" t="s">
        <v>395</v>
      </c>
      <c r="E189" s="6" t="e">
        <f>VLOOKUP(C189,#REF!,1,FALSE)</f>
        <v>#REF!</v>
      </c>
      <c r="F189" s="6" t="e">
        <f>VLOOKUP(C189,#REF!,1,FALSE)</f>
        <v>#REF!</v>
      </c>
      <c r="G189" s="6" t="e">
        <f>VLOOKUP(C189,#REF!,1,FALSE)</f>
        <v>#REF!</v>
      </c>
      <c r="H189" s="6" t="e">
        <f>VLOOKUP(C189,#REF!,1,FALSE)</f>
        <v>#REF!</v>
      </c>
      <c r="I189" s="6" t="e">
        <f>VLOOKUP(C189,#REF!,1,FALSE)</f>
        <v>#REF!</v>
      </c>
    </row>
    <row r="190" spans="1:9" x14ac:dyDescent="0.3">
      <c r="A190" s="12">
        <v>322</v>
      </c>
      <c r="B190" s="11" t="s">
        <v>4</v>
      </c>
      <c r="C190" s="10">
        <v>322000814</v>
      </c>
      <c r="D190" s="9" t="s">
        <v>396</v>
      </c>
      <c r="E190" s="6" t="e">
        <f>VLOOKUP(C190,#REF!,1,FALSE)</f>
        <v>#REF!</v>
      </c>
      <c r="F190" s="6" t="e">
        <f>VLOOKUP(C190,#REF!,1,FALSE)</f>
        <v>#REF!</v>
      </c>
      <c r="G190" s="6" t="e">
        <f>VLOOKUP(C190,#REF!,1,FALSE)</f>
        <v>#REF!</v>
      </c>
      <c r="H190" s="6" t="e">
        <f>VLOOKUP(C190,#REF!,1,FALSE)</f>
        <v>#REF!</v>
      </c>
      <c r="I190" s="6" t="e">
        <f>VLOOKUP(C190,#REF!,1,FALSE)</f>
        <v>#REF!</v>
      </c>
    </row>
    <row r="191" spans="1:9" x14ac:dyDescent="0.3">
      <c r="A191" s="8">
        <v>322</v>
      </c>
      <c r="B191" s="7" t="s">
        <v>4</v>
      </c>
      <c r="C191" s="8">
        <v>322000815</v>
      </c>
      <c r="D191" s="7" t="s">
        <v>207</v>
      </c>
      <c r="E191" s="6" t="e">
        <f>VLOOKUP(C191,#REF!,1,FALSE)</f>
        <v>#REF!</v>
      </c>
      <c r="F191" s="6" t="e">
        <f>VLOOKUP(C191,#REF!,1,FALSE)</f>
        <v>#REF!</v>
      </c>
      <c r="G191" s="6" t="e">
        <f>VLOOKUP(C191,#REF!,1,FALSE)</f>
        <v>#REF!</v>
      </c>
      <c r="H191" s="6" t="e">
        <f>VLOOKUP(C191,#REF!,1,FALSE)</f>
        <v>#REF!</v>
      </c>
      <c r="I191" s="6" t="e">
        <f>VLOOKUP(C191,#REF!,1,FALSE)</f>
        <v>#REF!</v>
      </c>
    </row>
    <row r="192" spans="1:9" x14ac:dyDescent="0.3">
      <c r="A192" s="8">
        <v>322</v>
      </c>
      <c r="B192" s="7" t="s">
        <v>4</v>
      </c>
      <c r="C192" s="8">
        <v>322000816</v>
      </c>
      <c r="D192" s="7" t="s">
        <v>208</v>
      </c>
      <c r="E192" s="6" t="e">
        <f>VLOOKUP(C192,#REF!,1,FALSE)</f>
        <v>#REF!</v>
      </c>
      <c r="F192" s="6" t="e">
        <f>VLOOKUP(C192,#REF!,1,FALSE)</f>
        <v>#REF!</v>
      </c>
      <c r="G192" s="6" t="e">
        <f>VLOOKUP(C192,#REF!,1,FALSE)</f>
        <v>#REF!</v>
      </c>
      <c r="H192" s="6" t="e">
        <f>VLOOKUP(C192,#REF!,1,FALSE)</f>
        <v>#REF!</v>
      </c>
      <c r="I192" s="6" t="e">
        <f>VLOOKUP(C192,#REF!,1,FALSE)</f>
        <v>#REF!</v>
      </c>
    </row>
    <row r="193" spans="1:9" x14ac:dyDescent="0.3">
      <c r="A193" s="8">
        <v>322</v>
      </c>
      <c r="B193" s="7" t="s">
        <v>4</v>
      </c>
      <c r="C193" s="8">
        <v>322000824</v>
      </c>
      <c r="D193" s="7" t="s">
        <v>171</v>
      </c>
      <c r="E193" s="6" t="e">
        <f>VLOOKUP(C193,#REF!,1,FALSE)</f>
        <v>#REF!</v>
      </c>
      <c r="F193" s="6" t="e">
        <f>VLOOKUP(C193,#REF!,1,FALSE)</f>
        <v>#REF!</v>
      </c>
      <c r="G193" s="6" t="e">
        <f>VLOOKUP(C193,#REF!,1,FALSE)</f>
        <v>#REF!</v>
      </c>
      <c r="H193" s="6" t="e">
        <f>VLOOKUP(C193,#REF!,1,FALSE)</f>
        <v>#REF!</v>
      </c>
      <c r="I193" s="6" t="e">
        <f>VLOOKUP(C193,#REF!,1,FALSE)</f>
        <v>#REF!</v>
      </c>
    </row>
    <row r="194" spans="1:9" x14ac:dyDescent="0.3">
      <c r="A194" s="8">
        <v>322</v>
      </c>
      <c r="B194" s="7" t="s">
        <v>4</v>
      </c>
      <c r="C194" s="8">
        <v>322000827</v>
      </c>
      <c r="D194" s="7" t="s">
        <v>209</v>
      </c>
      <c r="E194" s="6" t="e">
        <f>VLOOKUP(C194,#REF!,1,FALSE)</f>
        <v>#REF!</v>
      </c>
      <c r="F194" s="6" t="e">
        <f>VLOOKUP(C194,#REF!,1,FALSE)</f>
        <v>#REF!</v>
      </c>
      <c r="G194" s="6" t="e">
        <f>VLOOKUP(C194,#REF!,1,FALSE)</f>
        <v>#REF!</v>
      </c>
      <c r="H194" s="6" t="e">
        <f>VLOOKUP(C194,#REF!,1,FALSE)</f>
        <v>#REF!</v>
      </c>
      <c r="I194" s="6" t="e">
        <f>VLOOKUP(C194,#REF!,1,FALSE)</f>
        <v>#REF!</v>
      </c>
    </row>
    <row r="195" spans="1:9" x14ac:dyDescent="0.3">
      <c r="A195" s="12">
        <v>322</v>
      </c>
      <c r="B195" s="11" t="s">
        <v>4</v>
      </c>
      <c r="C195" s="10">
        <v>322000828</v>
      </c>
      <c r="D195" s="9" t="s">
        <v>397</v>
      </c>
      <c r="E195" s="6" t="e">
        <f>VLOOKUP(C195,#REF!,1,FALSE)</f>
        <v>#REF!</v>
      </c>
      <c r="F195" s="6" t="e">
        <f>VLOOKUP(C195,#REF!,1,FALSE)</f>
        <v>#REF!</v>
      </c>
      <c r="G195" s="6" t="e">
        <f>VLOOKUP(C195,#REF!,1,FALSE)</f>
        <v>#REF!</v>
      </c>
      <c r="H195" s="6" t="e">
        <f>VLOOKUP(C195,#REF!,1,FALSE)</f>
        <v>#REF!</v>
      </c>
      <c r="I195" s="6" t="e">
        <f>VLOOKUP(C195,#REF!,1,FALSE)</f>
        <v>#REF!</v>
      </c>
    </row>
    <row r="196" spans="1:9" x14ac:dyDescent="0.3">
      <c r="A196" s="8">
        <v>322</v>
      </c>
      <c r="B196" s="7" t="s">
        <v>4</v>
      </c>
      <c r="C196" s="8">
        <v>322000829</v>
      </c>
      <c r="D196" s="7" t="s">
        <v>210</v>
      </c>
      <c r="E196" s="6" t="e">
        <f>VLOOKUP(C196,#REF!,1,FALSE)</f>
        <v>#REF!</v>
      </c>
      <c r="F196" s="6" t="e">
        <f>VLOOKUP(C196,#REF!,1,FALSE)</f>
        <v>#REF!</v>
      </c>
      <c r="G196" s="6" t="e">
        <f>VLOOKUP(C196,#REF!,1,FALSE)</f>
        <v>#REF!</v>
      </c>
      <c r="H196" s="6" t="e">
        <f>VLOOKUP(C196,#REF!,1,FALSE)</f>
        <v>#REF!</v>
      </c>
      <c r="I196" s="6" t="e">
        <f>VLOOKUP(C196,#REF!,1,FALSE)</f>
        <v>#REF!</v>
      </c>
    </row>
    <row r="197" spans="1:9" x14ac:dyDescent="0.3">
      <c r="A197" s="12">
        <v>322</v>
      </c>
      <c r="B197" s="11" t="s">
        <v>4</v>
      </c>
      <c r="C197" s="10">
        <v>322000835</v>
      </c>
      <c r="D197" s="9" t="s">
        <v>396</v>
      </c>
      <c r="E197" s="6" t="e">
        <f>VLOOKUP(C197,#REF!,1,FALSE)</f>
        <v>#REF!</v>
      </c>
      <c r="F197" s="6" t="e">
        <f>VLOOKUP(C197,#REF!,1,FALSE)</f>
        <v>#REF!</v>
      </c>
      <c r="G197" s="6" t="e">
        <f>VLOOKUP(C197,#REF!,1,FALSE)</f>
        <v>#REF!</v>
      </c>
      <c r="H197" s="6" t="e">
        <f>VLOOKUP(C197,#REF!,1,FALSE)</f>
        <v>#REF!</v>
      </c>
      <c r="I197" s="6" t="e">
        <f>VLOOKUP(C197,#REF!,1,FALSE)</f>
        <v>#REF!</v>
      </c>
    </row>
    <row r="198" spans="1:9" x14ac:dyDescent="0.3">
      <c r="A198" s="12">
        <v>322</v>
      </c>
      <c r="B198" s="11" t="s">
        <v>4</v>
      </c>
      <c r="C198" s="10">
        <v>322000836</v>
      </c>
      <c r="D198" s="9" t="s">
        <v>396</v>
      </c>
      <c r="E198" s="6" t="e">
        <f>VLOOKUP(C198,#REF!,1,FALSE)</f>
        <v>#REF!</v>
      </c>
      <c r="F198" s="6" t="e">
        <f>VLOOKUP(C198,#REF!,1,FALSE)</f>
        <v>#REF!</v>
      </c>
      <c r="G198" s="6" t="e">
        <f>VLOOKUP(C198,#REF!,1,FALSE)</f>
        <v>#REF!</v>
      </c>
      <c r="H198" s="6" t="e">
        <f>VLOOKUP(C198,#REF!,1,FALSE)</f>
        <v>#REF!</v>
      </c>
      <c r="I198" s="6" t="e">
        <f>VLOOKUP(C198,#REF!,1,FALSE)</f>
        <v>#REF!</v>
      </c>
    </row>
    <row r="199" spans="1:9" x14ac:dyDescent="0.3">
      <c r="A199" s="8">
        <v>322</v>
      </c>
      <c r="B199" s="7" t="s">
        <v>4</v>
      </c>
      <c r="C199" s="8">
        <v>322000843</v>
      </c>
      <c r="D199" s="7" t="s">
        <v>211</v>
      </c>
      <c r="E199" s="6" t="e">
        <f>VLOOKUP(C199,#REF!,1,FALSE)</f>
        <v>#REF!</v>
      </c>
      <c r="F199" s="6" t="e">
        <f>VLOOKUP(C199,#REF!,1,FALSE)</f>
        <v>#REF!</v>
      </c>
      <c r="G199" s="6" t="e">
        <f>VLOOKUP(C199,#REF!,1,FALSE)</f>
        <v>#REF!</v>
      </c>
      <c r="H199" s="6" t="e">
        <f>VLOOKUP(C199,#REF!,1,FALSE)</f>
        <v>#REF!</v>
      </c>
      <c r="I199" s="6" t="e">
        <f>VLOOKUP(C199,#REF!,1,FALSE)</f>
        <v>#REF!</v>
      </c>
    </row>
    <row r="200" spans="1:9" x14ac:dyDescent="0.3">
      <c r="A200" s="8">
        <v>322</v>
      </c>
      <c r="B200" s="7" t="s">
        <v>4</v>
      </c>
      <c r="C200" s="8">
        <v>322000853</v>
      </c>
      <c r="D200" s="7" t="s">
        <v>212</v>
      </c>
      <c r="E200" s="6" t="e">
        <f>VLOOKUP(C200,#REF!,1,FALSE)</f>
        <v>#REF!</v>
      </c>
      <c r="F200" s="6" t="e">
        <f>VLOOKUP(C200,#REF!,1,FALSE)</f>
        <v>#REF!</v>
      </c>
      <c r="G200" s="6" t="e">
        <f>VLOOKUP(C200,#REF!,1,FALSE)</f>
        <v>#REF!</v>
      </c>
      <c r="H200" s="6" t="e">
        <f>VLOOKUP(C200,#REF!,1,FALSE)</f>
        <v>#REF!</v>
      </c>
      <c r="I200" s="6" t="e">
        <f>VLOOKUP(C200,#REF!,1,FALSE)</f>
        <v>#REF!</v>
      </c>
    </row>
    <row r="201" spans="1:9" x14ac:dyDescent="0.3">
      <c r="A201" s="8">
        <v>322</v>
      </c>
      <c r="B201" s="7" t="s">
        <v>4</v>
      </c>
      <c r="C201" s="8">
        <v>322000854</v>
      </c>
      <c r="D201" s="7" t="s">
        <v>213</v>
      </c>
      <c r="E201" s="6" t="e">
        <f>VLOOKUP(C201,#REF!,1,FALSE)</f>
        <v>#REF!</v>
      </c>
      <c r="F201" s="6" t="e">
        <f>VLOOKUP(C201,#REF!,1,FALSE)</f>
        <v>#REF!</v>
      </c>
      <c r="G201" s="6" t="e">
        <f>VLOOKUP(C201,#REF!,1,FALSE)</f>
        <v>#REF!</v>
      </c>
      <c r="H201" s="6" t="e">
        <f>VLOOKUP(C201,#REF!,1,FALSE)</f>
        <v>#REF!</v>
      </c>
      <c r="I201" s="6" t="e">
        <f>VLOOKUP(C201,#REF!,1,FALSE)</f>
        <v>#REF!</v>
      </c>
    </row>
    <row r="202" spans="1:9" x14ac:dyDescent="0.3">
      <c r="A202" s="12">
        <v>322</v>
      </c>
      <c r="B202" s="11" t="s">
        <v>4</v>
      </c>
      <c r="C202" s="10">
        <v>322000856</v>
      </c>
      <c r="D202" s="9" t="s">
        <v>395</v>
      </c>
      <c r="E202" s="6" t="e">
        <f>VLOOKUP(C202,#REF!,1,FALSE)</f>
        <v>#REF!</v>
      </c>
      <c r="F202" s="6" t="e">
        <f>VLOOKUP(C202,#REF!,1,FALSE)</f>
        <v>#REF!</v>
      </c>
      <c r="G202" s="6" t="e">
        <f>VLOOKUP(C202,#REF!,1,FALSE)</f>
        <v>#REF!</v>
      </c>
      <c r="H202" s="6" t="e">
        <f>VLOOKUP(C202,#REF!,1,FALSE)</f>
        <v>#REF!</v>
      </c>
      <c r="I202" s="6" t="e">
        <f>VLOOKUP(C202,#REF!,1,FALSE)</f>
        <v>#REF!</v>
      </c>
    </row>
    <row r="203" spans="1:9" x14ac:dyDescent="0.3">
      <c r="A203" s="8">
        <v>322</v>
      </c>
      <c r="B203" s="7" t="s">
        <v>4</v>
      </c>
      <c r="C203" s="8">
        <v>322000864</v>
      </c>
      <c r="D203" s="7" t="s">
        <v>214</v>
      </c>
      <c r="E203" s="6" t="e">
        <f>VLOOKUP(C203,#REF!,1,FALSE)</f>
        <v>#REF!</v>
      </c>
      <c r="F203" s="6" t="e">
        <f>VLOOKUP(C203,#REF!,1,FALSE)</f>
        <v>#REF!</v>
      </c>
      <c r="G203" s="6" t="e">
        <f>VLOOKUP(C203,#REF!,1,FALSE)</f>
        <v>#REF!</v>
      </c>
      <c r="H203" s="6" t="e">
        <f>VLOOKUP(C203,#REF!,1,FALSE)</f>
        <v>#REF!</v>
      </c>
      <c r="I203" s="6" t="e">
        <f>VLOOKUP(C203,#REF!,1,FALSE)</f>
        <v>#REF!</v>
      </c>
    </row>
    <row r="204" spans="1:9" x14ac:dyDescent="0.3">
      <c r="A204" s="8">
        <v>322</v>
      </c>
      <c r="B204" s="7" t="s">
        <v>4</v>
      </c>
      <c r="C204" s="8">
        <v>322000873</v>
      </c>
      <c r="D204" s="7" t="s">
        <v>215</v>
      </c>
      <c r="E204" s="6" t="e">
        <f>VLOOKUP(C204,#REF!,1,FALSE)</f>
        <v>#REF!</v>
      </c>
      <c r="F204" s="6" t="e">
        <f>VLOOKUP(C204,#REF!,1,FALSE)</f>
        <v>#REF!</v>
      </c>
      <c r="G204" s="6" t="e">
        <f>VLOOKUP(C204,#REF!,1,FALSE)</f>
        <v>#REF!</v>
      </c>
      <c r="H204" s="6" t="e">
        <f>VLOOKUP(C204,#REF!,1,FALSE)</f>
        <v>#REF!</v>
      </c>
      <c r="I204" s="6" t="e">
        <f>VLOOKUP(C204,#REF!,1,FALSE)</f>
        <v>#REF!</v>
      </c>
    </row>
    <row r="205" spans="1:9" x14ac:dyDescent="0.3">
      <c r="A205" s="8">
        <v>322</v>
      </c>
      <c r="B205" s="7" t="s">
        <v>4</v>
      </c>
      <c r="C205" s="8">
        <v>322000874</v>
      </c>
      <c r="D205" s="7" t="s">
        <v>216</v>
      </c>
      <c r="E205" s="6" t="e">
        <f>VLOOKUP(C205,#REF!,1,FALSE)</f>
        <v>#REF!</v>
      </c>
      <c r="F205" s="6" t="e">
        <f>VLOOKUP(C205,#REF!,1,FALSE)</f>
        <v>#REF!</v>
      </c>
      <c r="G205" s="6" t="e">
        <f>VLOOKUP(C205,#REF!,1,FALSE)</f>
        <v>#REF!</v>
      </c>
      <c r="H205" s="6" t="e">
        <f>VLOOKUP(C205,#REF!,1,FALSE)</f>
        <v>#REF!</v>
      </c>
      <c r="I205" s="6" t="e">
        <f>VLOOKUP(C205,#REF!,1,FALSE)</f>
        <v>#REF!</v>
      </c>
    </row>
    <row r="206" spans="1:9" x14ac:dyDescent="0.3">
      <c r="A206" s="8">
        <v>322</v>
      </c>
      <c r="B206" s="7" t="s">
        <v>4</v>
      </c>
      <c r="C206" s="8">
        <v>322000877</v>
      </c>
      <c r="D206" s="7" t="s">
        <v>217</v>
      </c>
      <c r="E206" s="6" t="e">
        <f>VLOOKUP(C206,#REF!,1,FALSE)</f>
        <v>#REF!</v>
      </c>
      <c r="F206" s="6" t="e">
        <f>VLOOKUP(C206,#REF!,1,FALSE)</f>
        <v>#REF!</v>
      </c>
      <c r="G206" s="6" t="e">
        <f>VLOOKUP(C206,#REF!,1,FALSE)</f>
        <v>#REF!</v>
      </c>
      <c r="H206" s="6" t="e">
        <f>VLOOKUP(C206,#REF!,1,FALSE)</f>
        <v>#REF!</v>
      </c>
      <c r="I206" s="6" t="e">
        <f>VLOOKUP(C206,#REF!,1,FALSE)</f>
        <v>#REF!</v>
      </c>
    </row>
    <row r="207" spans="1:9" x14ac:dyDescent="0.3">
      <c r="A207" s="8">
        <v>322</v>
      </c>
      <c r="B207" s="7" t="s">
        <v>4</v>
      </c>
      <c r="C207" s="8">
        <v>322000887</v>
      </c>
      <c r="D207" s="7" t="s">
        <v>218</v>
      </c>
      <c r="E207" s="6" t="e">
        <f>VLOOKUP(C207,#REF!,1,FALSE)</f>
        <v>#REF!</v>
      </c>
      <c r="F207" s="6" t="e">
        <f>VLOOKUP(C207,#REF!,1,FALSE)</f>
        <v>#REF!</v>
      </c>
      <c r="G207" s="6" t="e">
        <f>VLOOKUP(C207,#REF!,1,FALSE)</f>
        <v>#REF!</v>
      </c>
      <c r="H207" s="6" t="e">
        <f>VLOOKUP(C207,#REF!,1,FALSE)</f>
        <v>#REF!</v>
      </c>
      <c r="I207" s="6" t="e">
        <f>VLOOKUP(C207,#REF!,1,FALSE)</f>
        <v>#REF!</v>
      </c>
    </row>
    <row r="208" spans="1:9" x14ac:dyDescent="0.3">
      <c r="A208" s="8">
        <v>322</v>
      </c>
      <c r="B208" s="7" t="s">
        <v>4</v>
      </c>
      <c r="C208" s="8">
        <v>322000889</v>
      </c>
      <c r="D208" s="7" t="s">
        <v>219</v>
      </c>
      <c r="E208" s="6" t="e">
        <f>VLOOKUP(C208,#REF!,1,FALSE)</f>
        <v>#REF!</v>
      </c>
      <c r="F208" s="6" t="e">
        <f>VLOOKUP(C208,#REF!,1,FALSE)</f>
        <v>#REF!</v>
      </c>
      <c r="G208" s="6" t="e">
        <f>VLOOKUP(C208,#REF!,1,FALSE)</f>
        <v>#REF!</v>
      </c>
      <c r="H208" s="6" t="e">
        <f>VLOOKUP(C208,#REF!,1,FALSE)</f>
        <v>#REF!</v>
      </c>
      <c r="I208" s="6" t="e">
        <f>VLOOKUP(C208,#REF!,1,FALSE)</f>
        <v>#REF!</v>
      </c>
    </row>
    <row r="209" spans="1:9" x14ac:dyDescent="0.3">
      <c r="A209" s="12">
        <v>322</v>
      </c>
      <c r="B209" s="11" t="s">
        <v>4</v>
      </c>
      <c r="C209" s="10">
        <v>322000893</v>
      </c>
      <c r="D209" s="9" t="s">
        <v>395</v>
      </c>
      <c r="E209" s="6" t="e">
        <f>VLOOKUP(C209,#REF!,1,FALSE)</f>
        <v>#REF!</v>
      </c>
      <c r="F209" s="6" t="e">
        <f>VLOOKUP(C209,#REF!,1,FALSE)</f>
        <v>#REF!</v>
      </c>
      <c r="G209" s="6" t="e">
        <f>VLOOKUP(C209,#REF!,1,FALSE)</f>
        <v>#REF!</v>
      </c>
      <c r="H209" s="6" t="e">
        <f>VLOOKUP(C209,#REF!,1,FALSE)</f>
        <v>#REF!</v>
      </c>
      <c r="I209" s="6" t="e">
        <f>VLOOKUP(C209,#REF!,1,FALSE)</f>
        <v>#REF!</v>
      </c>
    </row>
    <row r="210" spans="1:9" x14ac:dyDescent="0.3">
      <c r="A210" s="12">
        <v>322</v>
      </c>
      <c r="B210" s="11" t="s">
        <v>4</v>
      </c>
      <c r="C210" s="10">
        <v>322000894</v>
      </c>
      <c r="D210" s="9" t="s">
        <v>394</v>
      </c>
      <c r="E210" s="6" t="e">
        <f>VLOOKUP(C210,#REF!,1,FALSE)</f>
        <v>#REF!</v>
      </c>
      <c r="F210" s="6" t="e">
        <f>VLOOKUP(C210,#REF!,1,FALSE)</f>
        <v>#REF!</v>
      </c>
      <c r="G210" s="6" t="e">
        <f>VLOOKUP(C210,#REF!,1,FALSE)</f>
        <v>#REF!</v>
      </c>
      <c r="H210" s="6" t="e">
        <f>VLOOKUP(C210,#REF!,1,FALSE)</f>
        <v>#REF!</v>
      </c>
      <c r="I210" s="6" t="e">
        <f>VLOOKUP(C210,#REF!,1,FALSE)</f>
        <v>#REF!</v>
      </c>
    </row>
    <row r="211" spans="1:9" x14ac:dyDescent="0.3">
      <c r="A211" s="8">
        <v>322</v>
      </c>
      <c r="B211" s="7" t="s">
        <v>4</v>
      </c>
      <c r="C211" s="8">
        <v>322000897</v>
      </c>
      <c r="D211" s="7" t="s">
        <v>220</v>
      </c>
      <c r="E211" s="6" t="e">
        <f>VLOOKUP(C211,#REF!,1,FALSE)</f>
        <v>#REF!</v>
      </c>
      <c r="F211" s="6" t="e">
        <f>VLOOKUP(C211,#REF!,1,FALSE)</f>
        <v>#REF!</v>
      </c>
      <c r="G211" s="6" t="e">
        <f>VLOOKUP(C211,#REF!,1,FALSE)</f>
        <v>#REF!</v>
      </c>
      <c r="H211" s="6" t="e">
        <f>VLOOKUP(C211,#REF!,1,FALSE)</f>
        <v>#REF!</v>
      </c>
      <c r="I211" s="6" t="e">
        <f>VLOOKUP(C211,#REF!,1,FALSE)</f>
        <v>#REF!</v>
      </c>
    </row>
    <row r="212" spans="1:9" x14ac:dyDescent="0.3">
      <c r="A212" s="12">
        <v>322</v>
      </c>
      <c r="B212" s="11" t="s">
        <v>4</v>
      </c>
      <c r="C212" s="10">
        <v>322002713</v>
      </c>
      <c r="D212" s="9" t="s">
        <v>393</v>
      </c>
      <c r="E212" s="6" t="e">
        <f>VLOOKUP(C212,#REF!,1,FALSE)</f>
        <v>#REF!</v>
      </c>
      <c r="F212" s="6" t="e">
        <f>VLOOKUP(C212,#REF!,1,FALSE)</f>
        <v>#REF!</v>
      </c>
      <c r="G212" s="6" t="e">
        <f>VLOOKUP(C212,#REF!,1,FALSE)</f>
        <v>#REF!</v>
      </c>
      <c r="H212" s="6" t="e">
        <f>VLOOKUP(C212,#REF!,1,FALSE)</f>
        <v>#REF!</v>
      </c>
      <c r="I212" s="6" t="e">
        <f>VLOOKUP(C212,#REF!,1,FALSE)</f>
        <v>#REF!</v>
      </c>
    </row>
    <row r="213" spans="1:9" x14ac:dyDescent="0.3">
      <c r="A213" s="8">
        <v>322</v>
      </c>
      <c r="B213" s="7" t="s">
        <v>4</v>
      </c>
      <c r="C213" s="8">
        <v>322002749</v>
      </c>
      <c r="D213" s="7" t="s">
        <v>221</v>
      </c>
      <c r="E213" s="6" t="e">
        <f>VLOOKUP(C213,#REF!,1,FALSE)</f>
        <v>#REF!</v>
      </c>
      <c r="F213" s="6" t="e">
        <f>VLOOKUP(C213,#REF!,1,FALSE)</f>
        <v>#REF!</v>
      </c>
      <c r="G213" s="6" t="e">
        <f>VLOOKUP(C213,#REF!,1,FALSE)</f>
        <v>#REF!</v>
      </c>
      <c r="H213" s="6" t="e">
        <f>VLOOKUP(C213,#REF!,1,FALSE)</f>
        <v>#REF!</v>
      </c>
      <c r="I213" s="6" t="e">
        <f>VLOOKUP(C213,#REF!,1,FALSE)</f>
        <v>#REF!</v>
      </c>
    </row>
    <row r="214" spans="1:9" x14ac:dyDescent="0.3">
      <c r="A214" s="8">
        <v>322</v>
      </c>
      <c r="B214" s="7" t="s">
        <v>4</v>
      </c>
      <c r="C214" s="8">
        <v>322002754</v>
      </c>
      <c r="D214" s="7" t="s">
        <v>222</v>
      </c>
      <c r="E214" s="6" t="e">
        <f>VLOOKUP(C214,#REF!,1,FALSE)</f>
        <v>#REF!</v>
      </c>
      <c r="F214" s="6" t="e">
        <f>VLOOKUP(C214,#REF!,1,FALSE)</f>
        <v>#REF!</v>
      </c>
      <c r="G214" s="6" t="e">
        <f>VLOOKUP(C214,#REF!,1,FALSE)</f>
        <v>#REF!</v>
      </c>
      <c r="H214" s="6" t="e">
        <f>VLOOKUP(C214,#REF!,1,FALSE)</f>
        <v>#REF!</v>
      </c>
      <c r="I214" s="6" t="e">
        <f>VLOOKUP(C214,#REF!,1,FALSE)</f>
        <v>#REF!</v>
      </c>
    </row>
    <row r="215" spans="1:9" x14ac:dyDescent="0.3">
      <c r="A215" s="12">
        <v>322</v>
      </c>
      <c r="B215" s="11" t="s">
        <v>4</v>
      </c>
      <c r="C215" s="10">
        <v>322002755</v>
      </c>
      <c r="D215" s="9" t="s">
        <v>392</v>
      </c>
      <c r="E215" s="6" t="e">
        <f>VLOOKUP(C215,#REF!,1,FALSE)</f>
        <v>#REF!</v>
      </c>
      <c r="F215" s="6" t="e">
        <f>VLOOKUP(C215,#REF!,1,FALSE)</f>
        <v>#REF!</v>
      </c>
      <c r="G215" s="6" t="e">
        <f>VLOOKUP(C215,#REF!,1,FALSE)</f>
        <v>#REF!</v>
      </c>
      <c r="H215" s="6" t="e">
        <f>VLOOKUP(C215,#REF!,1,FALSE)</f>
        <v>#REF!</v>
      </c>
      <c r="I215" s="6" t="e">
        <f>VLOOKUP(C215,#REF!,1,FALSE)</f>
        <v>#REF!</v>
      </c>
    </row>
    <row r="216" spans="1:9" x14ac:dyDescent="0.3">
      <c r="A216" s="12">
        <v>322</v>
      </c>
      <c r="B216" s="11" t="s">
        <v>4</v>
      </c>
      <c r="C216" s="10">
        <v>322002756</v>
      </c>
      <c r="D216" s="9" t="s">
        <v>387</v>
      </c>
      <c r="E216" s="6" t="e">
        <f>VLOOKUP(C216,#REF!,1,FALSE)</f>
        <v>#REF!</v>
      </c>
      <c r="F216" s="6" t="e">
        <f>VLOOKUP(C216,#REF!,1,FALSE)</f>
        <v>#REF!</v>
      </c>
      <c r="G216" s="6" t="e">
        <f>VLOOKUP(C216,#REF!,1,FALSE)</f>
        <v>#REF!</v>
      </c>
      <c r="H216" s="6" t="e">
        <f>VLOOKUP(C216,#REF!,1,FALSE)</f>
        <v>#REF!</v>
      </c>
      <c r="I216" s="6" t="e">
        <f>VLOOKUP(C216,#REF!,1,FALSE)</f>
        <v>#REF!</v>
      </c>
    </row>
    <row r="217" spans="1:9" x14ac:dyDescent="0.3">
      <c r="A217" s="8">
        <v>322</v>
      </c>
      <c r="B217" s="7" t="s">
        <v>4</v>
      </c>
      <c r="C217" s="8">
        <v>322002757</v>
      </c>
      <c r="D217" s="7" t="s">
        <v>223</v>
      </c>
      <c r="E217" s="6" t="e">
        <f>VLOOKUP(C217,#REF!,1,FALSE)</f>
        <v>#REF!</v>
      </c>
      <c r="F217" s="6" t="e">
        <f>VLOOKUP(C217,#REF!,1,FALSE)</f>
        <v>#REF!</v>
      </c>
      <c r="G217" s="6" t="e">
        <f>VLOOKUP(C217,#REF!,1,FALSE)</f>
        <v>#REF!</v>
      </c>
      <c r="H217" s="6" t="e">
        <f>VLOOKUP(C217,#REF!,1,FALSE)</f>
        <v>#REF!</v>
      </c>
      <c r="I217" s="6" t="e">
        <f>VLOOKUP(C217,#REF!,1,FALSE)</f>
        <v>#REF!</v>
      </c>
    </row>
    <row r="218" spans="1:9" x14ac:dyDescent="0.3">
      <c r="A218" s="8">
        <v>322</v>
      </c>
      <c r="B218" s="7" t="s">
        <v>4</v>
      </c>
      <c r="C218" s="8">
        <v>322002759</v>
      </c>
      <c r="D218" s="7" t="s">
        <v>224</v>
      </c>
      <c r="E218" s="6" t="e">
        <f>VLOOKUP(C218,#REF!,1,FALSE)</f>
        <v>#REF!</v>
      </c>
      <c r="F218" s="6" t="e">
        <f>VLOOKUP(C218,#REF!,1,FALSE)</f>
        <v>#REF!</v>
      </c>
      <c r="G218" s="6" t="e">
        <f>VLOOKUP(C218,#REF!,1,FALSE)</f>
        <v>#REF!</v>
      </c>
      <c r="H218" s="6" t="e">
        <f>VLOOKUP(C218,#REF!,1,FALSE)</f>
        <v>#REF!</v>
      </c>
      <c r="I218" s="6" t="e">
        <f>VLOOKUP(C218,#REF!,1,FALSE)</f>
        <v>#REF!</v>
      </c>
    </row>
    <row r="219" spans="1:9" x14ac:dyDescent="0.3">
      <c r="A219" s="12">
        <v>322</v>
      </c>
      <c r="B219" s="11" t="s">
        <v>4</v>
      </c>
      <c r="C219" s="10">
        <v>322002763</v>
      </c>
      <c r="D219" s="9" t="s">
        <v>391</v>
      </c>
      <c r="E219" s="6" t="e">
        <f>VLOOKUP(C219,#REF!,1,FALSE)</f>
        <v>#REF!</v>
      </c>
      <c r="F219" s="6" t="e">
        <f>VLOOKUP(C219,#REF!,1,FALSE)</f>
        <v>#REF!</v>
      </c>
      <c r="G219" s="6" t="e">
        <f>VLOOKUP(C219,#REF!,1,FALSE)</f>
        <v>#REF!</v>
      </c>
      <c r="H219" s="6" t="e">
        <f>VLOOKUP(C219,#REF!,1,FALSE)</f>
        <v>#REF!</v>
      </c>
      <c r="I219" s="6" t="e">
        <f>VLOOKUP(C219,#REF!,1,FALSE)</f>
        <v>#REF!</v>
      </c>
    </row>
    <row r="220" spans="1:9" x14ac:dyDescent="0.3">
      <c r="A220" s="12">
        <v>322</v>
      </c>
      <c r="B220" s="11" t="s">
        <v>4</v>
      </c>
      <c r="C220" s="10">
        <v>322002770</v>
      </c>
      <c r="D220" s="9" t="s">
        <v>388</v>
      </c>
      <c r="E220" s="6" t="e">
        <f>VLOOKUP(C220,#REF!,1,FALSE)</f>
        <v>#REF!</v>
      </c>
      <c r="F220" s="6" t="e">
        <f>VLOOKUP(C220,#REF!,1,FALSE)</f>
        <v>#REF!</v>
      </c>
      <c r="G220" s="6" t="e">
        <f>VLOOKUP(C220,#REF!,1,FALSE)</f>
        <v>#REF!</v>
      </c>
      <c r="H220" s="6" t="e">
        <f>VLOOKUP(C220,#REF!,1,FALSE)</f>
        <v>#REF!</v>
      </c>
      <c r="I220" s="6" t="e">
        <f>VLOOKUP(C220,#REF!,1,FALSE)</f>
        <v>#REF!</v>
      </c>
    </row>
    <row r="221" spans="1:9" x14ac:dyDescent="0.3">
      <c r="A221" s="8">
        <v>322</v>
      </c>
      <c r="B221" s="7" t="s">
        <v>4</v>
      </c>
      <c r="C221" s="8">
        <v>322002777</v>
      </c>
      <c r="D221" s="7" t="s">
        <v>225</v>
      </c>
      <c r="E221" s="6" t="e">
        <f>VLOOKUP(C221,#REF!,1,FALSE)</f>
        <v>#REF!</v>
      </c>
      <c r="F221" s="6" t="e">
        <f>VLOOKUP(C221,#REF!,1,FALSE)</f>
        <v>#REF!</v>
      </c>
      <c r="G221" s="6" t="e">
        <f>VLOOKUP(C221,#REF!,1,FALSE)</f>
        <v>#REF!</v>
      </c>
      <c r="H221" s="6" t="e">
        <f>VLOOKUP(C221,#REF!,1,FALSE)</f>
        <v>#REF!</v>
      </c>
      <c r="I221" s="6" t="e">
        <f>VLOOKUP(C221,#REF!,1,FALSE)</f>
        <v>#REF!</v>
      </c>
    </row>
    <row r="222" spans="1:9" x14ac:dyDescent="0.3">
      <c r="A222" s="8">
        <v>322</v>
      </c>
      <c r="B222" s="7" t="s">
        <v>4</v>
      </c>
      <c r="C222" s="8">
        <v>322002784</v>
      </c>
      <c r="D222" s="7" t="s">
        <v>226</v>
      </c>
      <c r="E222" s="6" t="e">
        <f>VLOOKUP(C222,#REF!,1,FALSE)</f>
        <v>#REF!</v>
      </c>
      <c r="F222" s="6" t="e">
        <f>VLOOKUP(C222,#REF!,1,FALSE)</f>
        <v>#REF!</v>
      </c>
      <c r="G222" s="6" t="e">
        <f>VLOOKUP(C222,#REF!,1,FALSE)</f>
        <v>#REF!</v>
      </c>
      <c r="H222" s="6" t="e">
        <f>VLOOKUP(C222,#REF!,1,FALSE)</f>
        <v>#REF!</v>
      </c>
      <c r="I222" s="6" t="e">
        <f>VLOOKUP(C222,#REF!,1,FALSE)</f>
        <v>#REF!</v>
      </c>
    </row>
    <row r="223" spans="1:9" x14ac:dyDescent="0.3">
      <c r="A223" s="8">
        <v>322</v>
      </c>
      <c r="B223" s="7" t="s">
        <v>99</v>
      </c>
      <c r="C223" s="13">
        <v>322002789</v>
      </c>
      <c r="D223" s="7" t="s">
        <v>96</v>
      </c>
      <c r="E223" s="6" t="e">
        <f>VLOOKUP(C223,#REF!,1,FALSE)</f>
        <v>#REF!</v>
      </c>
      <c r="F223" s="6" t="e">
        <f>VLOOKUP(C223,#REF!,1,FALSE)</f>
        <v>#REF!</v>
      </c>
      <c r="G223" s="6" t="e">
        <f>VLOOKUP(C223,#REF!,1,FALSE)</f>
        <v>#REF!</v>
      </c>
      <c r="H223" s="6" t="e">
        <f>VLOOKUP(C223,#REF!,1,FALSE)</f>
        <v>#REF!</v>
      </c>
      <c r="I223" s="6" t="e">
        <f>VLOOKUP(C223,#REF!,1,FALSE)</f>
        <v>#REF!</v>
      </c>
    </row>
    <row r="224" spans="1:9" x14ac:dyDescent="0.3">
      <c r="A224" s="8">
        <v>322</v>
      </c>
      <c r="B224" s="7" t="s">
        <v>99</v>
      </c>
      <c r="C224" s="13">
        <v>322002790</v>
      </c>
      <c r="D224" s="7" t="s">
        <v>97</v>
      </c>
      <c r="E224" s="6" t="e">
        <f>VLOOKUP(C224,#REF!,1,FALSE)</f>
        <v>#REF!</v>
      </c>
      <c r="F224" s="6" t="e">
        <f>VLOOKUP(C224,#REF!,1,FALSE)</f>
        <v>#REF!</v>
      </c>
      <c r="G224" s="6" t="e">
        <f>VLOOKUP(C224,#REF!,1,FALSE)</f>
        <v>#REF!</v>
      </c>
      <c r="H224" s="6" t="e">
        <f>VLOOKUP(C224,#REF!,1,FALSE)</f>
        <v>#REF!</v>
      </c>
      <c r="I224" s="6" t="e">
        <f>VLOOKUP(C224,#REF!,1,FALSE)</f>
        <v>#REF!</v>
      </c>
    </row>
    <row r="225" spans="1:9" x14ac:dyDescent="0.3">
      <c r="A225" s="8">
        <v>322</v>
      </c>
      <c r="B225" s="7" t="s">
        <v>4</v>
      </c>
      <c r="C225" s="8">
        <v>322002791</v>
      </c>
      <c r="D225" s="7" t="s">
        <v>199</v>
      </c>
      <c r="E225" s="6" t="e">
        <f>VLOOKUP(C225,#REF!,1,FALSE)</f>
        <v>#REF!</v>
      </c>
      <c r="F225" s="6" t="e">
        <f>VLOOKUP(C225,#REF!,1,FALSE)</f>
        <v>#REF!</v>
      </c>
      <c r="G225" s="6" t="e">
        <f>VLOOKUP(C225,#REF!,1,FALSE)</f>
        <v>#REF!</v>
      </c>
      <c r="H225" s="6" t="e">
        <f>VLOOKUP(C225,#REF!,1,FALSE)</f>
        <v>#REF!</v>
      </c>
      <c r="I225" s="6" t="e">
        <f>VLOOKUP(C225,#REF!,1,FALSE)</f>
        <v>#REF!</v>
      </c>
    </row>
    <row r="226" spans="1:9" x14ac:dyDescent="0.3">
      <c r="A226" s="12">
        <v>322</v>
      </c>
      <c r="B226" s="11" t="s">
        <v>4</v>
      </c>
      <c r="C226" s="10">
        <v>322002803</v>
      </c>
      <c r="D226" s="9" t="s">
        <v>387</v>
      </c>
      <c r="E226" s="6" t="e">
        <f>VLOOKUP(C226,#REF!,1,FALSE)</f>
        <v>#REF!</v>
      </c>
      <c r="F226" s="6" t="e">
        <f>VLOOKUP(C226,#REF!,1,FALSE)</f>
        <v>#REF!</v>
      </c>
      <c r="G226" s="6" t="e">
        <f>VLOOKUP(C226,#REF!,1,FALSE)</f>
        <v>#REF!</v>
      </c>
      <c r="H226" s="6" t="e">
        <f>VLOOKUP(C226,#REF!,1,FALSE)</f>
        <v>#REF!</v>
      </c>
      <c r="I226" s="6" t="e">
        <f>VLOOKUP(C226,#REF!,1,FALSE)</f>
        <v>#REF!</v>
      </c>
    </row>
    <row r="227" spans="1:9" x14ac:dyDescent="0.3">
      <c r="A227" s="8">
        <v>322</v>
      </c>
      <c r="B227" s="7" t="s">
        <v>4</v>
      </c>
      <c r="C227" s="8">
        <v>322002808</v>
      </c>
      <c r="D227" s="7" t="s">
        <v>97</v>
      </c>
      <c r="E227" s="6" t="e">
        <f>VLOOKUP(C227,#REF!,1,FALSE)</f>
        <v>#REF!</v>
      </c>
      <c r="F227" s="6" t="e">
        <f>VLOOKUP(C227,#REF!,1,FALSE)</f>
        <v>#REF!</v>
      </c>
      <c r="G227" s="6" t="e">
        <f>VLOOKUP(C227,#REF!,1,FALSE)</f>
        <v>#REF!</v>
      </c>
      <c r="H227" s="6" t="e">
        <f>VLOOKUP(C227,#REF!,1,FALSE)</f>
        <v>#REF!</v>
      </c>
      <c r="I227" s="6" t="e">
        <f>VLOOKUP(C227,#REF!,1,FALSE)</f>
        <v>#REF!</v>
      </c>
    </row>
    <row r="228" spans="1:9" x14ac:dyDescent="0.3">
      <c r="A228" s="8">
        <v>322</v>
      </c>
      <c r="B228" s="7" t="s">
        <v>4</v>
      </c>
      <c r="C228" s="8">
        <v>322002810</v>
      </c>
      <c r="D228" s="7" t="s">
        <v>227</v>
      </c>
      <c r="E228" s="6" t="e">
        <f>VLOOKUP(C228,#REF!,1,FALSE)</f>
        <v>#REF!</v>
      </c>
      <c r="F228" s="6" t="e">
        <f>VLOOKUP(C228,#REF!,1,FALSE)</f>
        <v>#REF!</v>
      </c>
      <c r="G228" s="6" t="e">
        <f>VLOOKUP(C228,#REF!,1,FALSE)</f>
        <v>#REF!</v>
      </c>
      <c r="H228" s="6" t="e">
        <f>VLOOKUP(C228,#REF!,1,FALSE)</f>
        <v>#REF!</v>
      </c>
      <c r="I228" s="6" t="e">
        <f>VLOOKUP(C228,#REF!,1,FALSE)</f>
        <v>#REF!</v>
      </c>
    </row>
    <row r="229" spans="1:9" x14ac:dyDescent="0.3">
      <c r="A229" s="12">
        <v>322</v>
      </c>
      <c r="B229" s="11" t="s">
        <v>4</v>
      </c>
      <c r="C229" s="10">
        <v>322002813</v>
      </c>
      <c r="D229" s="9" t="s">
        <v>390</v>
      </c>
      <c r="E229" s="6" t="e">
        <f>VLOOKUP(C229,#REF!,1,FALSE)</f>
        <v>#REF!</v>
      </c>
      <c r="F229" s="6" t="e">
        <f>VLOOKUP(C229,#REF!,1,FALSE)</f>
        <v>#REF!</v>
      </c>
      <c r="G229" s="6" t="e">
        <f>VLOOKUP(C229,#REF!,1,FALSE)</f>
        <v>#REF!</v>
      </c>
      <c r="H229" s="6" t="e">
        <f>VLOOKUP(C229,#REF!,1,FALSE)</f>
        <v>#REF!</v>
      </c>
      <c r="I229" s="6" t="e">
        <f>VLOOKUP(C229,#REF!,1,FALSE)</f>
        <v>#REF!</v>
      </c>
    </row>
    <row r="230" spans="1:9" x14ac:dyDescent="0.3">
      <c r="A230" s="12">
        <v>322</v>
      </c>
      <c r="B230" s="11" t="s">
        <v>4</v>
      </c>
      <c r="C230" s="10">
        <v>322002834</v>
      </c>
      <c r="D230" s="9" t="s">
        <v>389</v>
      </c>
      <c r="E230" s="6" t="e">
        <f>VLOOKUP(C230,#REF!,1,FALSE)</f>
        <v>#REF!</v>
      </c>
      <c r="F230" s="6" t="e">
        <f>VLOOKUP(C230,#REF!,1,FALSE)</f>
        <v>#REF!</v>
      </c>
      <c r="G230" s="6" t="e">
        <f>VLOOKUP(C230,#REF!,1,FALSE)</f>
        <v>#REF!</v>
      </c>
      <c r="H230" s="6" t="e">
        <f>VLOOKUP(C230,#REF!,1,FALSE)</f>
        <v>#REF!</v>
      </c>
      <c r="I230" s="6" t="e">
        <f>VLOOKUP(C230,#REF!,1,FALSE)</f>
        <v>#REF!</v>
      </c>
    </row>
    <row r="231" spans="1:9" x14ac:dyDescent="0.3">
      <c r="A231" s="12">
        <v>322</v>
      </c>
      <c r="B231" s="11" t="s">
        <v>4</v>
      </c>
      <c r="C231" s="10">
        <v>322002844</v>
      </c>
      <c r="D231" s="9" t="s">
        <v>381</v>
      </c>
      <c r="E231" s="6" t="e">
        <f>VLOOKUP(C231,#REF!,1,FALSE)</f>
        <v>#REF!</v>
      </c>
      <c r="F231" s="6" t="e">
        <f>VLOOKUP(C231,#REF!,1,FALSE)</f>
        <v>#REF!</v>
      </c>
      <c r="G231" s="6" t="e">
        <f>VLOOKUP(C231,#REF!,1,FALSE)</f>
        <v>#REF!</v>
      </c>
      <c r="H231" s="6" t="e">
        <f>VLOOKUP(C231,#REF!,1,FALSE)</f>
        <v>#REF!</v>
      </c>
      <c r="I231" s="6" t="e">
        <f>VLOOKUP(C231,#REF!,1,FALSE)</f>
        <v>#REF!</v>
      </c>
    </row>
    <row r="232" spans="1:9" x14ac:dyDescent="0.3">
      <c r="A232" s="12">
        <v>322</v>
      </c>
      <c r="B232" s="11" t="s">
        <v>4</v>
      </c>
      <c r="C232" s="10">
        <v>322002845</v>
      </c>
      <c r="D232" s="9" t="s">
        <v>360</v>
      </c>
      <c r="E232" s="6" t="e">
        <f>VLOOKUP(C232,#REF!,1,FALSE)</f>
        <v>#REF!</v>
      </c>
      <c r="F232" s="6" t="e">
        <f>VLOOKUP(C232,#REF!,1,FALSE)</f>
        <v>#REF!</v>
      </c>
      <c r="G232" s="6" t="e">
        <f>VLOOKUP(C232,#REF!,1,FALSE)</f>
        <v>#REF!</v>
      </c>
      <c r="H232" s="6" t="e">
        <f>VLOOKUP(C232,#REF!,1,FALSE)</f>
        <v>#REF!</v>
      </c>
      <c r="I232" s="6" t="e">
        <f>VLOOKUP(C232,#REF!,1,FALSE)</f>
        <v>#REF!</v>
      </c>
    </row>
    <row r="233" spans="1:9" x14ac:dyDescent="0.3">
      <c r="A233" s="8">
        <v>322</v>
      </c>
      <c r="B233" s="7" t="s">
        <v>4</v>
      </c>
      <c r="C233" s="8">
        <v>322002852</v>
      </c>
      <c r="D233" s="7" t="s">
        <v>228</v>
      </c>
      <c r="E233" s="6" t="e">
        <f>VLOOKUP(C233,#REF!,1,FALSE)</f>
        <v>#REF!</v>
      </c>
      <c r="F233" s="6" t="e">
        <f>VLOOKUP(C233,#REF!,1,FALSE)</f>
        <v>#REF!</v>
      </c>
      <c r="G233" s="6" t="e">
        <f>VLOOKUP(C233,#REF!,1,FALSE)</f>
        <v>#REF!</v>
      </c>
      <c r="H233" s="6" t="e">
        <f>VLOOKUP(C233,#REF!,1,FALSE)</f>
        <v>#REF!</v>
      </c>
      <c r="I233" s="6" t="e">
        <f>VLOOKUP(C233,#REF!,1,FALSE)</f>
        <v>#REF!</v>
      </c>
    </row>
    <row r="234" spans="1:9" x14ac:dyDescent="0.3">
      <c r="A234" s="8">
        <v>322</v>
      </c>
      <c r="B234" s="7" t="s">
        <v>4</v>
      </c>
      <c r="C234" s="8">
        <v>322002856</v>
      </c>
      <c r="D234" s="7" t="s">
        <v>229</v>
      </c>
      <c r="E234" s="6" t="e">
        <f>VLOOKUP(C234,#REF!,1,FALSE)</f>
        <v>#REF!</v>
      </c>
      <c r="F234" s="6" t="e">
        <f>VLOOKUP(C234,#REF!,1,FALSE)</f>
        <v>#REF!</v>
      </c>
      <c r="G234" s="6" t="e">
        <f>VLOOKUP(C234,#REF!,1,FALSE)</f>
        <v>#REF!</v>
      </c>
      <c r="H234" s="6" t="e">
        <f>VLOOKUP(C234,#REF!,1,FALSE)</f>
        <v>#REF!</v>
      </c>
      <c r="I234" s="6" t="e">
        <f>VLOOKUP(C234,#REF!,1,FALSE)</f>
        <v>#REF!</v>
      </c>
    </row>
    <row r="235" spans="1:9" x14ac:dyDescent="0.3">
      <c r="A235" s="12">
        <v>322</v>
      </c>
      <c r="B235" s="11" t="s">
        <v>4</v>
      </c>
      <c r="C235" s="10">
        <v>322002857</v>
      </c>
      <c r="D235" s="9" t="s">
        <v>388</v>
      </c>
      <c r="E235" s="6" t="e">
        <f>VLOOKUP(C235,#REF!,1,FALSE)</f>
        <v>#REF!</v>
      </c>
      <c r="F235" s="6" t="e">
        <f>VLOOKUP(C235,#REF!,1,FALSE)</f>
        <v>#REF!</v>
      </c>
      <c r="G235" s="6" t="e">
        <f>VLOOKUP(C235,#REF!,1,FALSE)</f>
        <v>#REF!</v>
      </c>
      <c r="H235" s="6" t="e">
        <f>VLOOKUP(C235,#REF!,1,FALSE)</f>
        <v>#REF!</v>
      </c>
      <c r="I235" s="6" t="e">
        <f>VLOOKUP(C235,#REF!,1,FALSE)</f>
        <v>#REF!</v>
      </c>
    </row>
    <row r="236" spans="1:9" x14ac:dyDescent="0.3">
      <c r="A236" s="8">
        <v>322</v>
      </c>
      <c r="B236" s="7" t="s">
        <v>4</v>
      </c>
      <c r="C236" s="8">
        <v>322002866</v>
      </c>
      <c r="D236" s="7" t="s">
        <v>230</v>
      </c>
      <c r="E236" s="6" t="e">
        <f>VLOOKUP(C236,#REF!,1,FALSE)</f>
        <v>#REF!</v>
      </c>
      <c r="F236" s="6" t="e">
        <f>VLOOKUP(C236,#REF!,1,FALSE)</f>
        <v>#REF!</v>
      </c>
      <c r="G236" s="6" t="e">
        <f>VLOOKUP(C236,#REF!,1,FALSE)</f>
        <v>#REF!</v>
      </c>
      <c r="H236" s="6" t="e">
        <f>VLOOKUP(C236,#REF!,1,FALSE)</f>
        <v>#REF!</v>
      </c>
      <c r="I236" s="6" t="e">
        <f>VLOOKUP(C236,#REF!,1,FALSE)</f>
        <v>#REF!</v>
      </c>
    </row>
    <row r="237" spans="1:9" x14ac:dyDescent="0.3">
      <c r="A237" s="8">
        <v>322</v>
      </c>
      <c r="B237" s="7" t="s">
        <v>4</v>
      </c>
      <c r="C237" s="8">
        <v>322002867</v>
      </c>
      <c r="D237" s="7" t="s">
        <v>231</v>
      </c>
      <c r="E237" s="6" t="e">
        <f>VLOOKUP(C237,#REF!,1,FALSE)</f>
        <v>#REF!</v>
      </c>
      <c r="F237" s="6" t="e">
        <f>VLOOKUP(C237,#REF!,1,FALSE)</f>
        <v>#REF!</v>
      </c>
      <c r="G237" s="6" t="e">
        <f>VLOOKUP(C237,#REF!,1,FALSE)</f>
        <v>#REF!</v>
      </c>
      <c r="H237" s="6" t="e">
        <f>VLOOKUP(C237,#REF!,1,FALSE)</f>
        <v>#REF!</v>
      </c>
      <c r="I237" s="6" t="e">
        <f>VLOOKUP(C237,#REF!,1,FALSE)</f>
        <v>#REF!</v>
      </c>
    </row>
    <row r="238" spans="1:9" x14ac:dyDescent="0.3">
      <c r="A238" s="12">
        <v>322</v>
      </c>
      <c r="B238" s="11" t="s">
        <v>4</v>
      </c>
      <c r="C238" s="10">
        <v>322002870</v>
      </c>
      <c r="D238" s="9" t="s">
        <v>381</v>
      </c>
      <c r="E238" s="6" t="e">
        <f>VLOOKUP(C238,#REF!,1,FALSE)</f>
        <v>#REF!</v>
      </c>
      <c r="F238" s="6" t="e">
        <f>VLOOKUP(C238,#REF!,1,FALSE)</f>
        <v>#REF!</v>
      </c>
      <c r="G238" s="6" t="e">
        <f>VLOOKUP(C238,#REF!,1,FALSE)</f>
        <v>#REF!</v>
      </c>
      <c r="H238" s="6" t="e">
        <f>VLOOKUP(C238,#REF!,1,FALSE)</f>
        <v>#REF!</v>
      </c>
      <c r="I238" s="6" t="e">
        <f>VLOOKUP(C238,#REF!,1,FALSE)</f>
        <v>#REF!</v>
      </c>
    </row>
    <row r="239" spans="1:9" x14ac:dyDescent="0.3">
      <c r="A239" s="12">
        <v>322</v>
      </c>
      <c r="B239" s="11" t="s">
        <v>4</v>
      </c>
      <c r="C239" s="10">
        <v>322002871</v>
      </c>
      <c r="D239" s="9" t="s">
        <v>387</v>
      </c>
      <c r="E239" s="6" t="e">
        <f>VLOOKUP(C239,#REF!,1,FALSE)</f>
        <v>#REF!</v>
      </c>
      <c r="F239" s="6" t="e">
        <f>VLOOKUP(C239,#REF!,1,FALSE)</f>
        <v>#REF!</v>
      </c>
      <c r="G239" s="6" t="e">
        <f>VLOOKUP(C239,#REF!,1,FALSE)</f>
        <v>#REF!</v>
      </c>
      <c r="H239" s="6" t="e">
        <f>VLOOKUP(C239,#REF!,1,FALSE)</f>
        <v>#REF!</v>
      </c>
      <c r="I239" s="6" t="e">
        <f>VLOOKUP(C239,#REF!,1,FALSE)</f>
        <v>#REF!</v>
      </c>
    </row>
    <row r="240" spans="1:9" x14ac:dyDescent="0.3">
      <c r="A240" s="12">
        <v>322</v>
      </c>
      <c r="B240" s="11" t="s">
        <v>4</v>
      </c>
      <c r="C240" s="10">
        <v>322002912</v>
      </c>
      <c r="D240" s="9" t="s">
        <v>386</v>
      </c>
      <c r="E240" s="6" t="e">
        <f>VLOOKUP(C240,#REF!,1,FALSE)</f>
        <v>#REF!</v>
      </c>
      <c r="F240" s="6" t="e">
        <f>VLOOKUP(C240,#REF!,1,FALSE)</f>
        <v>#REF!</v>
      </c>
      <c r="G240" s="6" t="e">
        <f>VLOOKUP(C240,#REF!,1,FALSE)</f>
        <v>#REF!</v>
      </c>
      <c r="H240" s="6" t="e">
        <f>VLOOKUP(C240,#REF!,1,FALSE)</f>
        <v>#REF!</v>
      </c>
      <c r="I240" s="6" t="e">
        <f>VLOOKUP(C240,#REF!,1,FALSE)</f>
        <v>#REF!</v>
      </c>
    </row>
    <row r="241" spans="1:9" x14ac:dyDescent="0.3">
      <c r="A241" s="12">
        <v>322</v>
      </c>
      <c r="B241" s="11" t="s">
        <v>4</v>
      </c>
      <c r="C241" s="10">
        <v>322002927</v>
      </c>
      <c r="D241" s="9" t="s">
        <v>385</v>
      </c>
      <c r="E241" s="6" t="e">
        <f>VLOOKUP(C241,#REF!,1,FALSE)</f>
        <v>#REF!</v>
      </c>
      <c r="F241" s="6" t="e">
        <f>VLOOKUP(C241,#REF!,1,FALSE)</f>
        <v>#REF!</v>
      </c>
      <c r="G241" s="6" t="e">
        <f>VLOOKUP(C241,#REF!,1,FALSE)</f>
        <v>#REF!</v>
      </c>
      <c r="H241" s="6" t="e">
        <f>VLOOKUP(C241,#REF!,1,FALSE)</f>
        <v>#REF!</v>
      </c>
      <c r="I241" s="6" t="e">
        <f>VLOOKUP(C241,#REF!,1,FALSE)</f>
        <v>#REF!</v>
      </c>
    </row>
    <row r="242" spans="1:9" x14ac:dyDescent="0.3">
      <c r="A242" s="12">
        <v>322</v>
      </c>
      <c r="B242" s="11" t="s">
        <v>4</v>
      </c>
      <c r="C242" s="10">
        <v>322003614</v>
      </c>
      <c r="D242" s="9" t="s">
        <v>384</v>
      </c>
      <c r="E242" s="6" t="e">
        <f>VLOOKUP(C242,#REF!,1,FALSE)</f>
        <v>#REF!</v>
      </c>
      <c r="F242" s="6" t="e">
        <f>VLOOKUP(C242,#REF!,1,FALSE)</f>
        <v>#REF!</v>
      </c>
      <c r="G242" s="6" t="e">
        <f>VLOOKUP(C242,#REF!,1,FALSE)</f>
        <v>#REF!</v>
      </c>
      <c r="H242" s="6" t="e">
        <f>VLOOKUP(C242,#REF!,1,FALSE)</f>
        <v>#REF!</v>
      </c>
      <c r="I242" s="6" t="e">
        <f>VLOOKUP(C242,#REF!,1,FALSE)</f>
        <v>#REF!</v>
      </c>
    </row>
    <row r="243" spans="1:9" x14ac:dyDescent="0.3">
      <c r="A243" s="12">
        <v>322</v>
      </c>
      <c r="B243" s="11" t="s">
        <v>4</v>
      </c>
      <c r="C243" s="10">
        <v>322003615</v>
      </c>
      <c r="D243" s="9" t="s">
        <v>383</v>
      </c>
      <c r="E243" s="6" t="e">
        <f>VLOOKUP(C243,#REF!,1,FALSE)</f>
        <v>#REF!</v>
      </c>
      <c r="F243" s="6" t="e">
        <f>VLOOKUP(C243,#REF!,1,FALSE)</f>
        <v>#REF!</v>
      </c>
      <c r="G243" s="6" t="e">
        <f>VLOOKUP(C243,#REF!,1,FALSE)</f>
        <v>#REF!</v>
      </c>
      <c r="H243" s="6" t="e">
        <f>VLOOKUP(C243,#REF!,1,FALSE)</f>
        <v>#REF!</v>
      </c>
      <c r="I243" s="6" t="e">
        <f>VLOOKUP(C243,#REF!,1,FALSE)</f>
        <v>#REF!</v>
      </c>
    </row>
    <row r="244" spans="1:9" x14ac:dyDescent="0.3">
      <c r="A244" s="12">
        <v>322</v>
      </c>
      <c r="B244" s="11" t="s">
        <v>4</v>
      </c>
      <c r="C244" s="10">
        <v>322007909</v>
      </c>
      <c r="D244" s="9" t="s">
        <v>382</v>
      </c>
      <c r="E244" s="6" t="e">
        <f>VLOOKUP(C244,#REF!,1,FALSE)</f>
        <v>#REF!</v>
      </c>
      <c r="F244" s="6" t="e">
        <f>VLOOKUP(C244,#REF!,1,FALSE)</f>
        <v>#REF!</v>
      </c>
      <c r="G244" s="6" t="e">
        <f>VLOOKUP(C244,#REF!,1,FALSE)</f>
        <v>#REF!</v>
      </c>
      <c r="H244" s="6" t="e">
        <f>VLOOKUP(C244,#REF!,1,FALSE)</f>
        <v>#REF!</v>
      </c>
      <c r="I244" s="6" t="e">
        <f>VLOOKUP(C244,#REF!,1,FALSE)</f>
        <v>#REF!</v>
      </c>
    </row>
    <row r="245" spans="1:9" x14ac:dyDescent="0.3">
      <c r="A245" s="8">
        <v>322</v>
      </c>
      <c r="B245" s="7" t="s">
        <v>4</v>
      </c>
      <c r="C245" s="8">
        <v>322030029</v>
      </c>
      <c r="D245" s="7" t="s">
        <v>74</v>
      </c>
      <c r="E245" s="6" t="e">
        <f>VLOOKUP(C245,#REF!,1,FALSE)</f>
        <v>#REF!</v>
      </c>
      <c r="F245" s="6" t="e">
        <f>VLOOKUP(C245,#REF!,1,FALSE)</f>
        <v>#REF!</v>
      </c>
      <c r="G245" s="6" t="e">
        <f>VLOOKUP(C245,#REF!,1,FALSE)</f>
        <v>#REF!</v>
      </c>
      <c r="H245" s="6" t="e">
        <f>VLOOKUP(C245,#REF!,1,FALSE)</f>
        <v>#REF!</v>
      </c>
      <c r="I245" s="6" t="e">
        <f>VLOOKUP(C245,#REF!,1,FALSE)</f>
        <v>#REF!</v>
      </c>
    </row>
    <row r="246" spans="1:9" x14ac:dyDescent="0.3">
      <c r="A246" s="8">
        <v>322</v>
      </c>
      <c r="B246" s="7" t="s">
        <v>4</v>
      </c>
      <c r="C246" s="8">
        <v>322030030</v>
      </c>
      <c r="D246" s="7" t="s">
        <v>20</v>
      </c>
      <c r="E246" s="6" t="e">
        <f>VLOOKUP(C246,#REF!,1,FALSE)</f>
        <v>#REF!</v>
      </c>
      <c r="F246" s="6" t="e">
        <f>VLOOKUP(C246,#REF!,1,FALSE)</f>
        <v>#REF!</v>
      </c>
      <c r="G246" s="6" t="e">
        <f>VLOOKUP(C246,#REF!,1,FALSE)</f>
        <v>#REF!</v>
      </c>
      <c r="H246" s="6" t="e">
        <f>VLOOKUP(C246,#REF!,1,FALSE)</f>
        <v>#REF!</v>
      </c>
      <c r="I246" s="6" t="e">
        <f>VLOOKUP(C246,#REF!,1,FALSE)</f>
        <v>#REF!</v>
      </c>
    </row>
    <row r="247" spans="1:9" x14ac:dyDescent="0.3">
      <c r="A247" s="15">
        <v>322</v>
      </c>
      <c r="B247" s="14" t="s">
        <v>4</v>
      </c>
      <c r="C247" s="15">
        <v>322030032</v>
      </c>
      <c r="D247" s="14" t="s">
        <v>21</v>
      </c>
      <c r="E247" s="6" t="e">
        <f>VLOOKUP(C247,#REF!,1,FALSE)</f>
        <v>#REF!</v>
      </c>
      <c r="F247" s="6" t="e">
        <f>VLOOKUP(C247,#REF!,1,FALSE)</f>
        <v>#REF!</v>
      </c>
      <c r="G247" s="6" t="e">
        <f>VLOOKUP(C247,#REF!,1,FALSE)</f>
        <v>#REF!</v>
      </c>
      <c r="H247" s="6" t="e">
        <f>VLOOKUP(C247,#REF!,1,FALSE)</f>
        <v>#REF!</v>
      </c>
      <c r="I247" s="6" t="e">
        <f>VLOOKUP(C247,#REF!,1,FALSE)</f>
        <v>#REF!</v>
      </c>
    </row>
    <row r="248" spans="1:9" x14ac:dyDescent="0.3">
      <c r="A248" s="15">
        <v>322</v>
      </c>
      <c r="B248" s="14" t="s">
        <v>4</v>
      </c>
      <c r="C248" s="15">
        <v>322030035</v>
      </c>
      <c r="D248" s="14" t="s">
        <v>75</v>
      </c>
      <c r="E248" s="6" t="e">
        <f>VLOOKUP(C248,#REF!,1,FALSE)</f>
        <v>#REF!</v>
      </c>
      <c r="F248" s="6" t="e">
        <f>VLOOKUP(C248,#REF!,1,FALSE)</f>
        <v>#REF!</v>
      </c>
      <c r="G248" s="6" t="e">
        <f>VLOOKUP(C248,#REF!,1,FALSE)</f>
        <v>#REF!</v>
      </c>
      <c r="H248" s="6" t="e">
        <f>VLOOKUP(C248,#REF!,1,FALSE)</f>
        <v>#REF!</v>
      </c>
      <c r="I248" s="6" t="e">
        <f>VLOOKUP(C248,#REF!,1,FALSE)</f>
        <v>#REF!</v>
      </c>
    </row>
    <row r="249" spans="1:9" x14ac:dyDescent="0.3">
      <c r="A249" s="15">
        <v>322</v>
      </c>
      <c r="B249" s="14" t="s">
        <v>4</v>
      </c>
      <c r="C249" s="20">
        <v>322030037</v>
      </c>
      <c r="D249" s="14" t="s">
        <v>76</v>
      </c>
      <c r="E249" s="6" t="e">
        <f>VLOOKUP(C249,#REF!,1,FALSE)</f>
        <v>#REF!</v>
      </c>
      <c r="F249" s="6" t="e">
        <f>VLOOKUP(C249,#REF!,1,FALSE)</f>
        <v>#REF!</v>
      </c>
      <c r="G249" s="6" t="e">
        <f>VLOOKUP(C249,#REF!,1,FALSE)</f>
        <v>#REF!</v>
      </c>
      <c r="H249" s="6" t="e">
        <f>VLOOKUP(C249,#REF!,1,FALSE)</f>
        <v>#REF!</v>
      </c>
      <c r="I249" s="6" t="e">
        <f>VLOOKUP(C249,#REF!,1,FALSE)</f>
        <v>#REF!</v>
      </c>
    </row>
    <row r="250" spans="1:9" x14ac:dyDescent="0.3">
      <c r="A250" s="15">
        <v>322</v>
      </c>
      <c r="B250" s="14" t="s">
        <v>4</v>
      </c>
      <c r="C250" s="15">
        <v>322030347</v>
      </c>
      <c r="D250" s="14" t="s">
        <v>63</v>
      </c>
      <c r="E250" s="6" t="e">
        <f>VLOOKUP(C250,#REF!,1,FALSE)</f>
        <v>#REF!</v>
      </c>
      <c r="F250" s="6" t="e">
        <f>VLOOKUP(C250,#REF!,1,FALSE)</f>
        <v>#REF!</v>
      </c>
      <c r="G250" s="6" t="e">
        <f>VLOOKUP(C250,#REF!,1,FALSE)</f>
        <v>#REF!</v>
      </c>
      <c r="H250" s="6" t="e">
        <f>VLOOKUP(C250,#REF!,1,FALSE)</f>
        <v>#REF!</v>
      </c>
      <c r="I250" s="6" t="e">
        <f>VLOOKUP(C250,#REF!,1,FALSE)</f>
        <v>#REF!</v>
      </c>
    </row>
    <row r="251" spans="1:9" x14ac:dyDescent="0.3">
      <c r="A251" s="19">
        <v>322</v>
      </c>
      <c r="B251" s="18" t="s">
        <v>4</v>
      </c>
      <c r="C251" s="17">
        <v>322060428</v>
      </c>
      <c r="D251" s="16" t="s">
        <v>381</v>
      </c>
      <c r="E251" s="6" t="e">
        <f>VLOOKUP(C251,#REF!,1,FALSE)</f>
        <v>#REF!</v>
      </c>
      <c r="F251" s="6" t="e">
        <f>VLOOKUP(C251,#REF!,1,FALSE)</f>
        <v>#REF!</v>
      </c>
      <c r="G251" s="6" t="e">
        <f>VLOOKUP(C251,#REF!,1,FALSE)</f>
        <v>#REF!</v>
      </c>
      <c r="H251" s="6" t="e">
        <f>VLOOKUP(C251,#REF!,1,FALSE)</f>
        <v>#REF!</v>
      </c>
      <c r="I251" s="6" t="e">
        <f>VLOOKUP(C251,#REF!,1,FALSE)</f>
        <v>#REF!</v>
      </c>
    </row>
    <row r="252" spans="1:9" x14ac:dyDescent="0.3">
      <c r="A252" s="15">
        <v>322</v>
      </c>
      <c r="B252" s="14" t="s">
        <v>4</v>
      </c>
      <c r="C252" s="20">
        <v>322300150</v>
      </c>
      <c r="D252" s="14" t="s">
        <v>73</v>
      </c>
      <c r="E252" s="6" t="e">
        <f>VLOOKUP(C252,#REF!,1,FALSE)</f>
        <v>#REF!</v>
      </c>
      <c r="F252" s="6" t="e">
        <f>VLOOKUP(C252,#REF!,1,FALSE)</f>
        <v>#REF!</v>
      </c>
      <c r="G252" s="6" t="e">
        <f>VLOOKUP(C252,#REF!,1,FALSE)</f>
        <v>#REF!</v>
      </c>
      <c r="H252" s="6" t="e">
        <f>VLOOKUP(C252,#REF!,1,FALSE)</f>
        <v>#REF!</v>
      </c>
      <c r="I252" s="6" t="e">
        <f>VLOOKUP(C252,#REF!,1,FALSE)</f>
        <v>#REF!</v>
      </c>
    </row>
    <row r="253" spans="1:9" x14ac:dyDescent="0.3">
      <c r="A253" s="15">
        <v>322</v>
      </c>
      <c r="B253" s="14" t="s">
        <v>4</v>
      </c>
      <c r="C253" s="15">
        <v>322300170</v>
      </c>
      <c r="D253" s="14" t="s">
        <v>77</v>
      </c>
      <c r="E253" s="6" t="e">
        <f>VLOOKUP(C253,#REF!,1,FALSE)</f>
        <v>#REF!</v>
      </c>
      <c r="F253" s="6" t="e">
        <f>VLOOKUP(C253,#REF!,1,FALSE)</f>
        <v>#REF!</v>
      </c>
      <c r="G253" s="6" t="e">
        <f>VLOOKUP(C253,#REF!,1,FALSE)</f>
        <v>#REF!</v>
      </c>
      <c r="H253" s="6" t="e">
        <f>VLOOKUP(C253,#REF!,1,FALSE)</f>
        <v>#REF!</v>
      </c>
      <c r="I253" s="6" t="e">
        <f>VLOOKUP(C253,#REF!,1,FALSE)</f>
        <v>#REF!</v>
      </c>
    </row>
    <row r="254" spans="1:9" x14ac:dyDescent="0.3">
      <c r="A254" s="15">
        <v>322</v>
      </c>
      <c r="B254" s="14" t="s">
        <v>4</v>
      </c>
      <c r="C254" s="20">
        <v>322303640</v>
      </c>
      <c r="D254" s="14" t="s">
        <v>22</v>
      </c>
      <c r="E254" s="6" t="e">
        <f>VLOOKUP(C254,#REF!,1,FALSE)</f>
        <v>#REF!</v>
      </c>
      <c r="F254" s="6" t="e">
        <f>VLOOKUP(C254,#REF!,1,FALSE)</f>
        <v>#REF!</v>
      </c>
      <c r="G254" s="6" t="e">
        <f>VLOOKUP(C254,#REF!,1,FALSE)</f>
        <v>#REF!</v>
      </c>
      <c r="H254" s="6" t="e">
        <f>VLOOKUP(C254,#REF!,1,FALSE)</f>
        <v>#REF!</v>
      </c>
      <c r="I254" s="6" t="e">
        <f>VLOOKUP(C254,#REF!,1,FALSE)</f>
        <v>#REF!</v>
      </c>
    </row>
    <row r="255" spans="1:9" x14ac:dyDescent="0.3">
      <c r="A255" s="21">
        <v>322</v>
      </c>
      <c r="B255" s="21" t="s">
        <v>4</v>
      </c>
      <c r="C255" s="21">
        <v>322303910</v>
      </c>
      <c r="D255" s="21" t="s">
        <v>380</v>
      </c>
      <c r="E255" s="6" t="e">
        <f>VLOOKUP(C255,#REF!,1,FALSE)</f>
        <v>#REF!</v>
      </c>
      <c r="F255" s="6" t="e">
        <f>VLOOKUP(C255,#REF!,1,FALSE)</f>
        <v>#REF!</v>
      </c>
      <c r="G255" s="6" t="e">
        <f>VLOOKUP(C255,#REF!,1,FALSE)</f>
        <v>#REF!</v>
      </c>
      <c r="H255" s="6" t="e">
        <f>VLOOKUP(C255,#REF!,1,FALSE)</f>
        <v>#REF!</v>
      </c>
      <c r="I255" s="6" t="e">
        <f>VLOOKUP(C255,#REF!,1,FALSE)</f>
        <v>#REF!</v>
      </c>
    </row>
    <row r="256" spans="1:9" x14ac:dyDescent="0.3">
      <c r="A256" s="15">
        <v>322</v>
      </c>
      <c r="B256" s="14" t="s">
        <v>4</v>
      </c>
      <c r="C256" s="20">
        <v>322303970</v>
      </c>
      <c r="D256" s="14" t="s">
        <v>78</v>
      </c>
      <c r="E256" s="6" t="e">
        <f>VLOOKUP(C256,#REF!,1,FALSE)</f>
        <v>#REF!</v>
      </c>
      <c r="F256" s="6" t="e">
        <f>VLOOKUP(C256,#REF!,1,FALSE)</f>
        <v>#REF!</v>
      </c>
      <c r="G256" s="6" t="e">
        <f>VLOOKUP(C256,#REF!,1,FALSE)</f>
        <v>#REF!</v>
      </c>
      <c r="H256" s="6" t="e">
        <f>VLOOKUP(C256,#REF!,1,FALSE)</f>
        <v>#REF!</v>
      </c>
      <c r="I256" s="6" t="e">
        <f>VLOOKUP(C256,#REF!,1,FALSE)</f>
        <v>#REF!</v>
      </c>
    </row>
    <row r="257" spans="1:9" x14ac:dyDescent="0.3">
      <c r="A257" s="15">
        <v>322</v>
      </c>
      <c r="B257" s="14" t="s">
        <v>4</v>
      </c>
      <c r="C257" s="15">
        <v>322309300</v>
      </c>
      <c r="D257" s="14" t="s">
        <v>16</v>
      </c>
      <c r="E257" s="6" t="e">
        <f>VLOOKUP(C257,#REF!,1,FALSE)</f>
        <v>#REF!</v>
      </c>
      <c r="F257" s="6" t="e">
        <f>VLOOKUP(C257,#REF!,1,FALSE)</f>
        <v>#REF!</v>
      </c>
      <c r="G257" s="6" t="e">
        <f>VLOOKUP(C257,#REF!,1,FALSE)</f>
        <v>#REF!</v>
      </c>
      <c r="H257" s="6" t="e">
        <f>VLOOKUP(C257,#REF!,1,FALSE)</f>
        <v>#REF!</v>
      </c>
      <c r="I257" s="6" t="e">
        <f>VLOOKUP(C257,#REF!,1,FALSE)</f>
        <v>#REF!</v>
      </c>
    </row>
    <row r="258" spans="1:9" x14ac:dyDescent="0.3">
      <c r="A258" s="15">
        <v>323</v>
      </c>
      <c r="B258" s="14" t="s">
        <v>3</v>
      </c>
      <c r="C258" s="15">
        <v>323</v>
      </c>
      <c r="D258" s="14" t="s">
        <v>232</v>
      </c>
      <c r="E258" s="6" t="e">
        <f>VLOOKUP(C258,#REF!,1,FALSE)</f>
        <v>#REF!</v>
      </c>
      <c r="F258" s="6" t="e">
        <f>VLOOKUP(C258,#REF!,1,FALSE)</f>
        <v>#REF!</v>
      </c>
      <c r="G258" s="6" t="e">
        <f>VLOOKUP(C258,#REF!,1,FALSE)</f>
        <v>#REF!</v>
      </c>
      <c r="H258" s="6" t="e">
        <f>VLOOKUP(C258,#REF!,1,FALSE)</f>
        <v>#REF!</v>
      </c>
      <c r="I258" s="6" t="e">
        <f>VLOOKUP(C258,#REF!,1,FALSE)</f>
        <v>#REF!</v>
      </c>
    </row>
    <row r="259" spans="1:9" x14ac:dyDescent="0.3">
      <c r="A259" s="15">
        <v>323</v>
      </c>
      <c r="B259" s="14" t="s">
        <v>3</v>
      </c>
      <c r="C259" s="15">
        <v>713</v>
      </c>
      <c r="D259" s="14" t="s">
        <v>23</v>
      </c>
      <c r="E259" s="6" t="e">
        <f>VLOOKUP(C259,#REF!,1,FALSE)</f>
        <v>#REF!</v>
      </c>
      <c r="F259" s="6" t="e">
        <f>VLOOKUP(C259,#REF!,1,FALSE)</f>
        <v>#REF!</v>
      </c>
      <c r="G259" s="6" t="e">
        <f>VLOOKUP(C259,#REF!,1,FALSE)</f>
        <v>#REF!</v>
      </c>
      <c r="H259" s="6" t="e">
        <f>VLOOKUP(C259,#REF!,1,FALSE)</f>
        <v>#REF!</v>
      </c>
      <c r="I259" s="6" t="e">
        <f>VLOOKUP(C259,#REF!,1,FALSE)</f>
        <v>#REF!</v>
      </c>
    </row>
    <row r="260" spans="1:9" x14ac:dyDescent="0.3">
      <c r="A260" s="15">
        <v>323</v>
      </c>
      <c r="B260" s="14" t="s">
        <v>3</v>
      </c>
      <c r="C260" s="15">
        <v>714</v>
      </c>
      <c r="D260" s="14" t="s">
        <v>24</v>
      </c>
      <c r="E260" s="6" t="e">
        <f>VLOOKUP(C260,#REF!,1,FALSE)</f>
        <v>#REF!</v>
      </c>
      <c r="F260" s="6" t="e">
        <f>VLOOKUP(C260,#REF!,1,FALSE)</f>
        <v>#REF!</v>
      </c>
      <c r="G260" s="6" t="e">
        <f>VLOOKUP(C260,#REF!,1,FALSE)</f>
        <v>#REF!</v>
      </c>
      <c r="H260" s="6" t="e">
        <f>VLOOKUP(C260,#REF!,1,FALSE)</f>
        <v>#REF!</v>
      </c>
      <c r="I260" s="6" t="e">
        <f>VLOOKUP(C260,#REF!,1,FALSE)</f>
        <v>#REF!</v>
      </c>
    </row>
    <row r="261" spans="1:9" x14ac:dyDescent="0.3">
      <c r="A261" s="19">
        <v>323</v>
      </c>
      <c r="B261" s="18" t="s">
        <v>4</v>
      </c>
      <c r="C261" s="17">
        <v>323000530</v>
      </c>
      <c r="D261" s="16" t="s">
        <v>376</v>
      </c>
      <c r="E261" s="6" t="e">
        <f>VLOOKUP(C261,#REF!,1,FALSE)</f>
        <v>#REF!</v>
      </c>
      <c r="F261" s="6" t="e">
        <f>VLOOKUP(C261,#REF!,1,FALSE)</f>
        <v>#REF!</v>
      </c>
      <c r="G261" s="6" t="e">
        <f>VLOOKUP(C261,#REF!,1,FALSE)</f>
        <v>#REF!</v>
      </c>
      <c r="H261" s="6" t="e">
        <f>VLOOKUP(C261,#REF!,1,FALSE)</f>
        <v>#REF!</v>
      </c>
      <c r="I261" s="6" t="e">
        <f>VLOOKUP(C261,#REF!,1,FALSE)</f>
        <v>#REF!</v>
      </c>
    </row>
    <row r="262" spans="1:9" x14ac:dyDescent="0.3">
      <c r="A262" s="19">
        <v>323</v>
      </c>
      <c r="B262" s="18" t="s">
        <v>4</v>
      </c>
      <c r="C262" s="17">
        <v>323000531</v>
      </c>
      <c r="D262" s="16" t="s">
        <v>377</v>
      </c>
      <c r="E262" s="6" t="e">
        <f>VLOOKUP(C262,#REF!,1,FALSE)</f>
        <v>#REF!</v>
      </c>
      <c r="F262" s="6" t="e">
        <f>VLOOKUP(C262,#REF!,1,FALSE)</f>
        <v>#REF!</v>
      </c>
      <c r="G262" s="6" t="e">
        <f>VLOOKUP(C262,#REF!,1,FALSE)</f>
        <v>#REF!</v>
      </c>
      <c r="H262" s="6" t="e">
        <f>VLOOKUP(C262,#REF!,1,FALSE)</f>
        <v>#REF!</v>
      </c>
      <c r="I262" s="6" t="e">
        <f>VLOOKUP(C262,#REF!,1,FALSE)</f>
        <v>#REF!</v>
      </c>
    </row>
    <row r="263" spans="1:9" x14ac:dyDescent="0.3">
      <c r="A263" s="19">
        <v>323</v>
      </c>
      <c r="B263" s="18" t="s">
        <v>4</v>
      </c>
      <c r="C263" s="17">
        <v>323000536</v>
      </c>
      <c r="D263" s="16" t="s">
        <v>379</v>
      </c>
      <c r="E263" s="6" t="e">
        <f>VLOOKUP(C263,#REF!,1,FALSE)</f>
        <v>#REF!</v>
      </c>
      <c r="F263" s="6" t="e">
        <f>VLOOKUP(C263,#REF!,1,FALSE)</f>
        <v>#REF!</v>
      </c>
      <c r="G263" s="6" t="e">
        <f>VLOOKUP(C263,#REF!,1,FALSE)</f>
        <v>#REF!</v>
      </c>
      <c r="H263" s="6" t="e">
        <f>VLOOKUP(C263,#REF!,1,FALSE)</f>
        <v>#REF!</v>
      </c>
      <c r="I263" s="6" t="e">
        <f>VLOOKUP(C263,#REF!,1,FALSE)</f>
        <v>#REF!</v>
      </c>
    </row>
    <row r="264" spans="1:9" x14ac:dyDescent="0.3">
      <c r="A264" s="19">
        <v>323</v>
      </c>
      <c r="B264" s="18" t="s">
        <v>4</v>
      </c>
      <c r="C264" s="17">
        <v>323000572</v>
      </c>
      <c r="D264" s="16" t="s">
        <v>378</v>
      </c>
      <c r="E264" s="6" t="e">
        <f>VLOOKUP(C264,#REF!,1,FALSE)</f>
        <v>#REF!</v>
      </c>
      <c r="F264" s="6" t="e">
        <f>VLOOKUP(C264,#REF!,1,FALSE)</f>
        <v>#REF!</v>
      </c>
      <c r="G264" s="6" t="e">
        <f>VLOOKUP(C264,#REF!,1,FALSE)</f>
        <v>#REF!</v>
      </c>
      <c r="H264" s="6" t="e">
        <f>VLOOKUP(C264,#REF!,1,FALSE)</f>
        <v>#REF!</v>
      </c>
      <c r="I264" s="6" t="e">
        <f>VLOOKUP(C264,#REF!,1,FALSE)</f>
        <v>#REF!</v>
      </c>
    </row>
    <row r="265" spans="1:9" x14ac:dyDescent="0.3">
      <c r="A265" s="19">
        <v>323</v>
      </c>
      <c r="B265" s="18" t="s">
        <v>4</v>
      </c>
      <c r="C265" s="17">
        <v>323000915</v>
      </c>
      <c r="D265" s="16" t="s">
        <v>377</v>
      </c>
      <c r="E265" s="6" t="e">
        <f>VLOOKUP(C265,#REF!,1,FALSE)</f>
        <v>#REF!</v>
      </c>
      <c r="F265" s="6" t="e">
        <f>VLOOKUP(C265,#REF!,1,FALSE)</f>
        <v>#REF!</v>
      </c>
      <c r="G265" s="6" t="e">
        <f>VLOOKUP(C265,#REF!,1,FALSE)</f>
        <v>#REF!</v>
      </c>
      <c r="H265" s="6" t="e">
        <f>VLOOKUP(C265,#REF!,1,FALSE)</f>
        <v>#REF!</v>
      </c>
      <c r="I265" s="6" t="e">
        <f>VLOOKUP(C265,#REF!,1,FALSE)</f>
        <v>#REF!</v>
      </c>
    </row>
    <row r="266" spans="1:9" x14ac:dyDescent="0.3">
      <c r="A266" s="15">
        <v>323</v>
      </c>
      <c r="B266" s="14" t="s">
        <v>4</v>
      </c>
      <c r="C266" s="15">
        <v>323000917</v>
      </c>
      <c r="D266" s="14" t="s">
        <v>98</v>
      </c>
      <c r="E266" s="6" t="e">
        <f>VLOOKUP(C266,#REF!,1,FALSE)</f>
        <v>#REF!</v>
      </c>
      <c r="F266" s="6" t="e">
        <f>VLOOKUP(C266,#REF!,1,FALSE)</f>
        <v>#REF!</v>
      </c>
      <c r="G266" s="6" t="e">
        <f>VLOOKUP(C266,#REF!,1,FALSE)</f>
        <v>#REF!</v>
      </c>
      <c r="H266" s="6" t="e">
        <f>VLOOKUP(C266,#REF!,1,FALSE)</f>
        <v>#REF!</v>
      </c>
      <c r="I266" s="6" t="e">
        <f>VLOOKUP(C266,#REF!,1,FALSE)</f>
        <v>#REF!</v>
      </c>
    </row>
    <row r="267" spans="1:9" x14ac:dyDescent="0.3">
      <c r="A267" s="15">
        <v>323</v>
      </c>
      <c r="B267" s="14" t="s">
        <v>4</v>
      </c>
      <c r="C267" s="15">
        <v>323000936</v>
      </c>
      <c r="D267" s="14" t="s">
        <v>233</v>
      </c>
      <c r="E267" s="6" t="e">
        <f>VLOOKUP(C267,#REF!,1,FALSE)</f>
        <v>#REF!</v>
      </c>
      <c r="F267" s="6" t="e">
        <f>VLOOKUP(C267,#REF!,1,FALSE)</f>
        <v>#REF!</v>
      </c>
      <c r="G267" s="6" t="e">
        <f>VLOOKUP(C267,#REF!,1,FALSE)</f>
        <v>#REF!</v>
      </c>
      <c r="H267" s="6" t="e">
        <f>VLOOKUP(C267,#REF!,1,FALSE)</f>
        <v>#REF!</v>
      </c>
      <c r="I267" s="6" t="e">
        <f>VLOOKUP(C267,#REF!,1,FALSE)</f>
        <v>#REF!</v>
      </c>
    </row>
    <row r="268" spans="1:9" x14ac:dyDescent="0.3">
      <c r="A268" s="15">
        <v>323</v>
      </c>
      <c r="B268" s="14" t="s">
        <v>4</v>
      </c>
      <c r="C268" s="15">
        <v>323000960</v>
      </c>
      <c r="D268" s="14" t="s">
        <v>234</v>
      </c>
      <c r="E268" s="6" t="e">
        <f>VLOOKUP(C268,#REF!,1,FALSE)</f>
        <v>#REF!</v>
      </c>
      <c r="F268" s="6" t="e">
        <f>VLOOKUP(C268,#REF!,1,FALSE)</f>
        <v>#REF!</v>
      </c>
      <c r="G268" s="6" t="e">
        <f>VLOOKUP(C268,#REF!,1,FALSE)</f>
        <v>#REF!</v>
      </c>
      <c r="H268" s="6" t="e">
        <f>VLOOKUP(C268,#REF!,1,FALSE)</f>
        <v>#REF!</v>
      </c>
      <c r="I268" s="6" t="e">
        <f>VLOOKUP(C268,#REF!,1,FALSE)</f>
        <v>#REF!</v>
      </c>
    </row>
    <row r="269" spans="1:9" x14ac:dyDescent="0.3">
      <c r="A269" s="19">
        <v>323</v>
      </c>
      <c r="B269" s="18" t="s">
        <v>4</v>
      </c>
      <c r="C269" s="17">
        <v>323000983</v>
      </c>
      <c r="D269" s="16" t="s">
        <v>376</v>
      </c>
      <c r="E269" s="6" t="e">
        <f>VLOOKUP(C269,#REF!,1,FALSE)</f>
        <v>#REF!</v>
      </c>
      <c r="F269" s="6" t="e">
        <f>VLOOKUP(C269,#REF!,1,FALSE)</f>
        <v>#REF!</v>
      </c>
      <c r="G269" s="6" t="e">
        <f>VLOOKUP(C269,#REF!,1,FALSE)</f>
        <v>#REF!</v>
      </c>
      <c r="H269" s="6" t="e">
        <f>VLOOKUP(C269,#REF!,1,FALSE)</f>
        <v>#REF!</v>
      </c>
      <c r="I269" s="6" t="e">
        <f>VLOOKUP(C269,#REF!,1,FALSE)</f>
        <v>#REF!</v>
      </c>
    </row>
    <row r="270" spans="1:9" x14ac:dyDescent="0.3">
      <c r="A270" s="15">
        <v>323</v>
      </c>
      <c r="B270" s="14" t="s">
        <v>4</v>
      </c>
      <c r="C270" s="15">
        <v>323000985</v>
      </c>
      <c r="D270" s="14" t="s">
        <v>235</v>
      </c>
      <c r="E270" s="6" t="e">
        <f>VLOOKUP(C270,#REF!,1,FALSE)</f>
        <v>#REF!</v>
      </c>
      <c r="F270" s="6" t="e">
        <f>VLOOKUP(C270,#REF!,1,FALSE)</f>
        <v>#REF!</v>
      </c>
      <c r="G270" s="6" t="e">
        <f>VLOOKUP(C270,#REF!,1,FALSE)</f>
        <v>#REF!</v>
      </c>
      <c r="H270" s="6" t="e">
        <f>VLOOKUP(C270,#REF!,1,FALSE)</f>
        <v>#REF!</v>
      </c>
      <c r="I270" s="6" t="e">
        <f>VLOOKUP(C270,#REF!,1,FALSE)</f>
        <v>#REF!</v>
      </c>
    </row>
    <row r="271" spans="1:9" x14ac:dyDescent="0.3">
      <c r="A271" s="19">
        <v>323</v>
      </c>
      <c r="B271" s="18" t="s">
        <v>4</v>
      </c>
      <c r="C271" s="17">
        <v>323015675</v>
      </c>
      <c r="D271" s="16" t="s">
        <v>375</v>
      </c>
      <c r="E271" s="6" t="e">
        <f>VLOOKUP(C271,#REF!,1,FALSE)</f>
        <v>#REF!</v>
      </c>
      <c r="F271" s="6" t="e">
        <f>VLOOKUP(C271,#REF!,1,FALSE)</f>
        <v>#REF!</v>
      </c>
      <c r="G271" s="6" t="e">
        <f>VLOOKUP(C271,#REF!,1,FALSE)</f>
        <v>#REF!</v>
      </c>
      <c r="H271" s="6" t="e">
        <f>VLOOKUP(C271,#REF!,1,FALSE)</f>
        <v>#REF!</v>
      </c>
      <c r="I271" s="6" t="e">
        <f>VLOOKUP(C271,#REF!,1,FALSE)</f>
        <v>#REF!</v>
      </c>
    </row>
    <row r="272" spans="1:9" x14ac:dyDescent="0.3">
      <c r="A272" s="15">
        <v>323</v>
      </c>
      <c r="B272" s="14" t="s">
        <v>4</v>
      </c>
      <c r="C272" s="15">
        <v>323030031</v>
      </c>
      <c r="D272" s="14" t="s">
        <v>79</v>
      </c>
      <c r="E272" s="6" t="e">
        <f>VLOOKUP(C272,#REF!,1,FALSE)</f>
        <v>#REF!</v>
      </c>
      <c r="F272" s="6" t="e">
        <f>VLOOKUP(C272,#REF!,1,FALSE)</f>
        <v>#REF!</v>
      </c>
      <c r="G272" s="6" t="e">
        <f>VLOOKUP(C272,#REF!,1,FALSE)</f>
        <v>#REF!</v>
      </c>
      <c r="H272" s="6" t="e">
        <f>VLOOKUP(C272,#REF!,1,FALSE)</f>
        <v>#REF!</v>
      </c>
      <c r="I272" s="6" t="e">
        <f>VLOOKUP(C272,#REF!,1,FALSE)</f>
        <v>#REF!</v>
      </c>
    </row>
    <row r="273" spans="1:9" x14ac:dyDescent="0.3">
      <c r="A273" s="15">
        <v>324</v>
      </c>
      <c r="B273" s="14" t="s">
        <v>3</v>
      </c>
      <c r="C273" s="15">
        <v>324</v>
      </c>
      <c r="D273" s="14" t="s">
        <v>236</v>
      </c>
      <c r="E273" s="6" t="e">
        <f>VLOOKUP(C273,#REF!,1,FALSE)</f>
        <v>#REF!</v>
      </c>
      <c r="F273" s="6" t="e">
        <f>VLOOKUP(C273,#REF!,1,FALSE)</f>
        <v>#REF!</v>
      </c>
      <c r="G273" s="6" t="e">
        <f>VLOOKUP(C273,#REF!,1,FALSE)</f>
        <v>#REF!</v>
      </c>
      <c r="H273" s="6" t="e">
        <f>VLOOKUP(C273,#REF!,1,FALSE)</f>
        <v>#REF!</v>
      </c>
      <c r="I273" s="6" t="e">
        <f>VLOOKUP(C273,#REF!,1,FALSE)</f>
        <v>#REF!</v>
      </c>
    </row>
    <row r="274" spans="1:9" x14ac:dyDescent="0.3">
      <c r="A274" s="15">
        <v>324</v>
      </c>
      <c r="B274" s="14" t="s">
        <v>3</v>
      </c>
      <c r="C274" s="15">
        <v>715</v>
      </c>
      <c r="D274" s="14" t="s">
        <v>25</v>
      </c>
      <c r="E274" s="6" t="e">
        <f>VLOOKUP(C274,#REF!,1,FALSE)</f>
        <v>#REF!</v>
      </c>
      <c r="F274" s="6" t="e">
        <f>VLOOKUP(C274,#REF!,1,FALSE)</f>
        <v>#REF!</v>
      </c>
      <c r="G274" s="6" t="e">
        <f>VLOOKUP(C274,#REF!,1,FALSE)</f>
        <v>#REF!</v>
      </c>
      <c r="H274" s="6" t="e">
        <f>VLOOKUP(C274,#REF!,1,FALSE)</f>
        <v>#REF!</v>
      </c>
      <c r="I274" s="6" t="e">
        <f>VLOOKUP(C274,#REF!,1,FALSE)</f>
        <v>#REF!</v>
      </c>
    </row>
    <row r="275" spans="1:9" x14ac:dyDescent="0.3">
      <c r="A275" s="15">
        <v>324</v>
      </c>
      <c r="B275" s="14" t="s">
        <v>3</v>
      </c>
      <c r="C275" s="15">
        <v>716</v>
      </c>
      <c r="D275" s="14" t="s">
        <v>26</v>
      </c>
      <c r="E275" s="6" t="e">
        <f>VLOOKUP(C275,#REF!,1,FALSE)</f>
        <v>#REF!</v>
      </c>
      <c r="F275" s="6" t="e">
        <f>VLOOKUP(C275,#REF!,1,FALSE)</f>
        <v>#REF!</v>
      </c>
      <c r="G275" s="6" t="e">
        <f>VLOOKUP(C275,#REF!,1,FALSE)</f>
        <v>#REF!</v>
      </c>
      <c r="H275" s="6" t="e">
        <f>VLOOKUP(C275,#REF!,1,FALSE)</f>
        <v>#REF!</v>
      </c>
      <c r="I275" s="6" t="e">
        <f>VLOOKUP(C275,#REF!,1,FALSE)</f>
        <v>#REF!</v>
      </c>
    </row>
    <row r="276" spans="1:9" x14ac:dyDescent="0.3">
      <c r="A276" s="15">
        <v>324</v>
      </c>
      <c r="B276" s="14" t="s">
        <v>3</v>
      </c>
      <c r="C276" s="15">
        <v>717</v>
      </c>
      <c r="D276" s="14" t="s">
        <v>27</v>
      </c>
      <c r="E276" s="6" t="e">
        <f>VLOOKUP(C276,#REF!,1,FALSE)</f>
        <v>#REF!</v>
      </c>
      <c r="F276" s="6" t="e">
        <f>VLOOKUP(C276,#REF!,1,FALSE)</f>
        <v>#REF!</v>
      </c>
      <c r="G276" s="6" t="e">
        <f>VLOOKUP(C276,#REF!,1,FALSE)</f>
        <v>#REF!</v>
      </c>
      <c r="H276" s="6" t="e">
        <f>VLOOKUP(C276,#REF!,1,FALSE)</f>
        <v>#REF!</v>
      </c>
      <c r="I276" s="6" t="e">
        <f>VLOOKUP(C276,#REF!,1,FALSE)</f>
        <v>#REF!</v>
      </c>
    </row>
    <row r="277" spans="1:9" x14ac:dyDescent="0.3">
      <c r="A277" s="15">
        <v>324</v>
      </c>
      <c r="B277" s="14" t="s">
        <v>3</v>
      </c>
      <c r="C277" s="15">
        <v>920</v>
      </c>
      <c r="D277" s="14" t="s">
        <v>80</v>
      </c>
      <c r="E277" s="6" t="e">
        <f>VLOOKUP(C277,#REF!,1,FALSE)</f>
        <v>#REF!</v>
      </c>
      <c r="F277" s="6" t="e">
        <f>VLOOKUP(C277,#REF!,1,FALSE)</f>
        <v>#REF!</v>
      </c>
      <c r="G277" s="6" t="e">
        <f>VLOOKUP(C277,#REF!,1,FALSE)</f>
        <v>#REF!</v>
      </c>
      <c r="H277" s="6" t="e">
        <f>VLOOKUP(C277,#REF!,1,FALSE)</f>
        <v>#REF!</v>
      </c>
      <c r="I277" s="6" t="e">
        <f>VLOOKUP(C277,#REF!,1,FALSE)</f>
        <v>#REF!</v>
      </c>
    </row>
    <row r="278" spans="1:9" x14ac:dyDescent="0.3">
      <c r="A278" s="19">
        <v>324</v>
      </c>
      <c r="B278" s="18" t="s">
        <v>4</v>
      </c>
      <c r="C278" s="17">
        <v>511</v>
      </c>
      <c r="D278" s="16" t="s">
        <v>374</v>
      </c>
      <c r="E278" s="6" t="e">
        <f>VLOOKUP(C278,#REF!,1,FALSE)</f>
        <v>#REF!</v>
      </c>
      <c r="F278" s="6" t="e">
        <f>VLOOKUP(C278,#REF!,1,FALSE)</f>
        <v>#REF!</v>
      </c>
      <c r="G278" s="6" t="e">
        <f>VLOOKUP(C278,#REF!,1,FALSE)</f>
        <v>#REF!</v>
      </c>
      <c r="H278" s="6" t="e">
        <f>VLOOKUP(C278,#REF!,1,FALSE)</f>
        <v>#REF!</v>
      </c>
      <c r="I278" s="6" t="e">
        <f>VLOOKUP(C278,#REF!,1,FALSE)</f>
        <v>#REF!</v>
      </c>
    </row>
    <row r="279" spans="1:9" x14ac:dyDescent="0.3">
      <c r="A279" s="19">
        <v>324</v>
      </c>
      <c r="B279" s="18" t="s">
        <v>4</v>
      </c>
      <c r="C279" s="17">
        <v>519</v>
      </c>
      <c r="D279" s="16" t="s">
        <v>373</v>
      </c>
      <c r="E279" s="6" t="e">
        <f>VLOOKUP(C279,#REF!,1,FALSE)</f>
        <v>#REF!</v>
      </c>
      <c r="F279" s="6" t="e">
        <f>VLOOKUP(C279,#REF!,1,FALSE)</f>
        <v>#REF!</v>
      </c>
      <c r="G279" s="6" t="e">
        <f>VLOOKUP(C279,#REF!,1,FALSE)</f>
        <v>#REF!</v>
      </c>
      <c r="H279" s="6" t="e">
        <f>VLOOKUP(C279,#REF!,1,FALSE)</f>
        <v>#REF!</v>
      </c>
      <c r="I279" s="6" t="e">
        <f>VLOOKUP(C279,#REF!,1,FALSE)</f>
        <v>#REF!</v>
      </c>
    </row>
    <row r="280" spans="1:9" x14ac:dyDescent="0.3">
      <c r="A280" s="19">
        <v>324</v>
      </c>
      <c r="B280" s="18" t="s">
        <v>4</v>
      </c>
      <c r="C280" s="17">
        <v>523</v>
      </c>
      <c r="D280" s="16" t="s">
        <v>372</v>
      </c>
      <c r="E280" s="6" t="e">
        <f>VLOOKUP(C280,#REF!,1,FALSE)</f>
        <v>#REF!</v>
      </c>
      <c r="F280" s="6" t="e">
        <f>VLOOKUP(C280,#REF!,1,FALSE)</f>
        <v>#REF!</v>
      </c>
      <c r="G280" s="6" t="e">
        <f>VLOOKUP(C280,#REF!,1,FALSE)</f>
        <v>#REF!</v>
      </c>
      <c r="H280" s="6" t="e">
        <f>VLOOKUP(C280,#REF!,1,FALSE)</f>
        <v>#REF!</v>
      </c>
      <c r="I280" s="6" t="e">
        <f>VLOOKUP(C280,#REF!,1,FALSE)</f>
        <v>#REF!</v>
      </c>
    </row>
    <row r="281" spans="1:9" x14ac:dyDescent="0.3">
      <c r="A281" s="19">
        <v>324</v>
      </c>
      <c r="B281" s="18" t="s">
        <v>4</v>
      </c>
      <c r="C281" s="17">
        <v>550</v>
      </c>
      <c r="D281" s="16" t="s">
        <v>369</v>
      </c>
      <c r="E281" s="6" t="e">
        <f>VLOOKUP(C281,#REF!,1,FALSE)</f>
        <v>#REF!</v>
      </c>
      <c r="F281" s="6" t="e">
        <f>VLOOKUP(C281,#REF!,1,FALSE)</f>
        <v>#REF!</v>
      </c>
      <c r="G281" s="6" t="e">
        <f>VLOOKUP(C281,#REF!,1,FALSE)</f>
        <v>#REF!</v>
      </c>
      <c r="H281" s="6" t="e">
        <f>VLOOKUP(C281,#REF!,1,FALSE)</f>
        <v>#REF!</v>
      </c>
      <c r="I281" s="6" t="e">
        <f>VLOOKUP(C281,#REF!,1,FALSE)</f>
        <v>#REF!</v>
      </c>
    </row>
    <row r="282" spans="1:9" x14ac:dyDescent="0.3">
      <c r="A282" s="19">
        <v>324</v>
      </c>
      <c r="B282" s="18" t="s">
        <v>4</v>
      </c>
      <c r="C282" s="17">
        <v>576</v>
      </c>
      <c r="D282" s="16" t="s">
        <v>371</v>
      </c>
      <c r="E282" s="6" t="e">
        <f>VLOOKUP(C282,#REF!,1,FALSE)</f>
        <v>#REF!</v>
      </c>
      <c r="F282" s="6" t="e">
        <f>VLOOKUP(C282,#REF!,1,FALSE)</f>
        <v>#REF!</v>
      </c>
      <c r="G282" s="6" t="e">
        <f>VLOOKUP(C282,#REF!,1,FALSE)</f>
        <v>#REF!</v>
      </c>
      <c r="H282" s="6" t="e">
        <f>VLOOKUP(C282,#REF!,1,FALSE)</f>
        <v>#REF!</v>
      </c>
      <c r="I282" s="6" t="e">
        <f>VLOOKUP(C282,#REF!,1,FALSE)</f>
        <v>#REF!</v>
      </c>
    </row>
    <row r="283" spans="1:9" x14ac:dyDescent="0.3">
      <c r="A283" s="19">
        <v>324</v>
      </c>
      <c r="B283" s="18" t="s">
        <v>4</v>
      </c>
      <c r="C283" s="17">
        <v>578</v>
      </c>
      <c r="D283" s="16" t="s">
        <v>370</v>
      </c>
      <c r="E283" s="6" t="e">
        <f>VLOOKUP(C283,#REF!,1,FALSE)</f>
        <v>#REF!</v>
      </c>
      <c r="F283" s="6" t="e">
        <f>VLOOKUP(C283,#REF!,1,FALSE)</f>
        <v>#REF!</v>
      </c>
      <c r="G283" s="6" t="e">
        <f>VLOOKUP(C283,#REF!,1,FALSE)</f>
        <v>#REF!</v>
      </c>
      <c r="H283" s="6" t="e">
        <f>VLOOKUP(C283,#REF!,1,FALSE)</f>
        <v>#REF!</v>
      </c>
      <c r="I283" s="6" t="e">
        <f>VLOOKUP(C283,#REF!,1,FALSE)</f>
        <v>#REF!</v>
      </c>
    </row>
    <row r="284" spans="1:9" x14ac:dyDescent="0.3">
      <c r="A284" s="19">
        <v>324</v>
      </c>
      <c r="B284" s="18" t="s">
        <v>4</v>
      </c>
      <c r="C284" s="17">
        <v>931</v>
      </c>
      <c r="D284" s="16" t="s">
        <v>83</v>
      </c>
      <c r="E284" s="6" t="e">
        <f>VLOOKUP(C284,#REF!,1,FALSE)</f>
        <v>#REF!</v>
      </c>
      <c r="F284" s="6" t="e">
        <f>VLOOKUP(C284,#REF!,1,FALSE)</f>
        <v>#REF!</v>
      </c>
      <c r="G284" s="6" t="e">
        <f>VLOOKUP(C284,#REF!,1,FALSE)</f>
        <v>#REF!</v>
      </c>
      <c r="H284" s="6" t="e">
        <f>VLOOKUP(C284,#REF!,1,FALSE)</f>
        <v>#REF!</v>
      </c>
      <c r="I284" s="6" t="e">
        <f>VLOOKUP(C284,#REF!,1,FALSE)</f>
        <v>#REF!</v>
      </c>
    </row>
    <row r="285" spans="1:9" x14ac:dyDescent="0.3">
      <c r="A285" s="15">
        <v>324</v>
      </c>
      <c r="B285" s="14" t="s">
        <v>4</v>
      </c>
      <c r="C285" s="15">
        <v>324000995</v>
      </c>
      <c r="D285" s="14" t="s">
        <v>237</v>
      </c>
      <c r="E285" s="6" t="e">
        <f>VLOOKUP(C285,#REF!,1,FALSE)</f>
        <v>#REF!</v>
      </c>
      <c r="F285" s="6" t="e">
        <f>VLOOKUP(C285,#REF!,1,FALSE)</f>
        <v>#REF!</v>
      </c>
      <c r="G285" s="6" t="e">
        <f>VLOOKUP(C285,#REF!,1,FALSE)</f>
        <v>#REF!</v>
      </c>
      <c r="H285" s="6" t="e">
        <f>VLOOKUP(C285,#REF!,1,FALSE)</f>
        <v>#REF!</v>
      </c>
      <c r="I285" s="6" t="e">
        <f>VLOOKUP(C285,#REF!,1,FALSE)</f>
        <v>#REF!</v>
      </c>
    </row>
    <row r="286" spans="1:9" x14ac:dyDescent="0.3">
      <c r="A286" s="15">
        <v>324</v>
      </c>
      <c r="B286" s="14" t="s">
        <v>4</v>
      </c>
      <c r="C286" s="15">
        <v>324000998</v>
      </c>
      <c r="D286" s="14" t="s">
        <v>221</v>
      </c>
      <c r="E286" s="6" t="e">
        <f>VLOOKUP(C286,#REF!,1,FALSE)</f>
        <v>#REF!</v>
      </c>
      <c r="F286" s="6" t="e">
        <f>VLOOKUP(C286,#REF!,1,FALSE)</f>
        <v>#REF!</v>
      </c>
      <c r="G286" s="6" t="e">
        <f>VLOOKUP(C286,#REF!,1,FALSE)</f>
        <v>#REF!</v>
      </c>
      <c r="H286" s="6" t="e">
        <f>VLOOKUP(C286,#REF!,1,FALSE)</f>
        <v>#REF!</v>
      </c>
      <c r="I286" s="6" t="e">
        <f>VLOOKUP(C286,#REF!,1,FALSE)</f>
        <v>#REF!</v>
      </c>
    </row>
    <row r="287" spans="1:9" x14ac:dyDescent="0.3">
      <c r="A287" s="15">
        <v>324</v>
      </c>
      <c r="B287" s="14" t="s">
        <v>4</v>
      </c>
      <c r="C287" s="15">
        <v>324001011</v>
      </c>
      <c r="D287" s="14" t="s">
        <v>238</v>
      </c>
      <c r="E287" s="6" t="e">
        <f>VLOOKUP(C287,#REF!,1,FALSE)</f>
        <v>#REF!</v>
      </c>
      <c r="F287" s="6" t="e">
        <f>VLOOKUP(C287,#REF!,1,FALSE)</f>
        <v>#REF!</v>
      </c>
      <c r="G287" s="6" t="e">
        <f>VLOOKUP(C287,#REF!,1,FALSE)</f>
        <v>#REF!</v>
      </c>
      <c r="H287" s="6" t="e">
        <f>VLOOKUP(C287,#REF!,1,FALSE)</f>
        <v>#REF!</v>
      </c>
      <c r="I287" s="6" t="e">
        <f>VLOOKUP(C287,#REF!,1,FALSE)</f>
        <v>#REF!</v>
      </c>
    </row>
    <row r="288" spans="1:9" x14ac:dyDescent="0.3">
      <c r="A288" s="15">
        <v>324</v>
      </c>
      <c r="B288" s="14" t="s">
        <v>4</v>
      </c>
      <c r="C288" s="15">
        <v>324001013</v>
      </c>
      <c r="D288" s="14" t="s">
        <v>224</v>
      </c>
      <c r="E288" s="6" t="e">
        <f>VLOOKUP(C288,#REF!,1,FALSE)</f>
        <v>#REF!</v>
      </c>
      <c r="F288" s="6" t="e">
        <f>VLOOKUP(C288,#REF!,1,FALSE)</f>
        <v>#REF!</v>
      </c>
      <c r="G288" s="6" t="e">
        <f>VLOOKUP(C288,#REF!,1,FALSE)</f>
        <v>#REF!</v>
      </c>
      <c r="H288" s="6" t="e">
        <f>VLOOKUP(C288,#REF!,1,FALSE)</f>
        <v>#REF!</v>
      </c>
      <c r="I288" s="6" t="e">
        <f>VLOOKUP(C288,#REF!,1,FALSE)</f>
        <v>#REF!</v>
      </c>
    </row>
    <row r="289" spans="1:9" x14ac:dyDescent="0.3">
      <c r="A289" s="15">
        <v>324</v>
      </c>
      <c r="B289" s="14" t="s">
        <v>4</v>
      </c>
      <c r="C289" s="15">
        <v>324001020</v>
      </c>
      <c r="D289" s="14" t="s">
        <v>68</v>
      </c>
      <c r="E289" s="6" t="e">
        <f>VLOOKUP(C289,#REF!,1,FALSE)</f>
        <v>#REF!</v>
      </c>
      <c r="F289" s="6" t="e">
        <f>VLOOKUP(C289,#REF!,1,FALSE)</f>
        <v>#REF!</v>
      </c>
      <c r="G289" s="6" t="e">
        <f>VLOOKUP(C289,#REF!,1,FALSE)</f>
        <v>#REF!</v>
      </c>
      <c r="H289" s="6" t="e">
        <f>VLOOKUP(C289,#REF!,1,FALSE)</f>
        <v>#REF!</v>
      </c>
      <c r="I289" s="6" t="e">
        <f>VLOOKUP(C289,#REF!,1,FALSE)</f>
        <v>#REF!</v>
      </c>
    </row>
    <row r="290" spans="1:9" x14ac:dyDescent="0.3">
      <c r="A290" s="15">
        <v>324</v>
      </c>
      <c r="B290" s="14" t="s">
        <v>4</v>
      </c>
      <c r="C290" s="15">
        <v>324001024</v>
      </c>
      <c r="D290" s="14" t="s">
        <v>107</v>
      </c>
      <c r="E290" s="6" t="e">
        <f>VLOOKUP(C290,#REF!,1,FALSE)</f>
        <v>#REF!</v>
      </c>
      <c r="F290" s="6" t="e">
        <f>VLOOKUP(C290,#REF!,1,FALSE)</f>
        <v>#REF!</v>
      </c>
      <c r="G290" s="6" t="e">
        <f>VLOOKUP(C290,#REF!,1,FALSE)</f>
        <v>#REF!</v>
      </c>
      <c r="H290" s="6" t="e">
        <f>VLOOKUP(C290,#REF!,1,FALSE)</f>
        <v>#REF!</v>
      </c>
      <c r="I290" s="6" t="e">
        <f>VLOOKUP(C290,#REF!,1,FALSE)</f>
        <v>#REF!</v>
      </c>
    </row>
    <row r="291" spans="1:9" x14ac:dyDescent="0.3">
      <c r="A291" s="15">
        <v>324</v>
      </c>
      <c r="B291" s="14" t="s">
        <v>4</v>
      </c>
      <c r="C291" s="15">
        <v>324001025</v>
      </c>
      <c r="D291" s="14" t="s">
        <v>239</v>
      </c>
      <c r="E291" s="6" t="e">
        <f>VLOOKUP(C291,#REF!,1,FALSE)</f>
        <v>#REF!</v>
      </c>
      <c r="F291" s="6" t="e">
        <f>VLOOKUP(C291,#REF!,1,FALSE)</f>
        <v>#REF!</v>
      </c>
      <c r="G291" s="6" t="e">
        <f>VLOOKUP(C291,#REF!,1,FALSE)</f>
        <v>#REF!</v>
      </c>
      <c r="H291" s="6" t="e">
        <f>VLOOKUP(C291,#REF!,1,FALSE)</f>
        <v>#REF!</v>
      </c>
      <c r="I291" s="6" t="e">
        <f>VLOOKUP(C291,#REF!,1,FALSE)</f>
        <v>#REF!</v>
      </c>
    </row>
    <row r="292" spans="1:9" x14ac:dyDescent="0.3">
      <c r="A292" s="15">
        <v>324</v>
      </c>
      <c r="B292" s="14" t="s">
        <v>4</v>
      </c>
      <c r="C292" s="15">
        <v>324001028</v>
      </c>
      <c r="D292" s="14" t="s">
        <v>240</v>
      </c>
      <c r="E292" s="6" t="e">
        <f>VLOOKUP(C292,#REF!,1,FALSE)</f>
        <v>#REF!</v>
      </c>
      <c r="F292" s="6" t="e">
        <f>VLOOKUP(C292,#REF!,1,FALSE)</f>
        <v>#REF!</v>
      </c>
      <c r="G292" s="6" t="e">
        <f>VLOOKUP(C292,#REF!,1,FALSE)</f>
        <v>#REF!</v>
      </c>
      <c r="H292" s="6" t="e">
        <f>VLOOKUP(C292,#REF!,1,FALSE)</f>
        <v>#REF!</v>
      </c>
      <c r="I292" s="6" t="e">
        <f>VLOOKUP(C292,#REF!,1,FALSE)</f>
        <v>#REF!</v>
      </c>
    </row>
    <row r="293" spans="1:9" x14ac:dyDescent="0.3">
      <c r="A293" s="15">
        <v>324</v>
      </c>
      <c r="B293" s="14" t="s">
        <v>4</v>
      </c>
      <c r="C293" s="15">
        <v>324001029</v>
      </c>
      <c r="D293" s="14" t="s">
        <v>241</v>
      </c>
      <c r="E293" s="6" t="e">
        <f>VLOOKUP(C293,#REF!,1,FALSE)</f>
        <v>#REF!</v>
      </c>
      <c r="F293" s="6" t="e">
        <f>VLOOKUP(C293,#REF!,1,FALSE)</f>
        <v>#REF!</v>
      </c>
      <c r="G293" s="6" t="e">
        <f>VLOOKUP(C293,#REF!,1,FALSE)</f>
        <v>#REF!</v>
      </c>
      <c r="H293" s="6" t="e">
        <f>VLOOKUP(C293,#REF!,1,FALSE)</f>
        <v>#REF!</v>
      </c>
      <c r="I293" s="6" t="e">
        <f>VLOOKUP(C293,#REF!,1,FALSE)</f>
        <v>#REF!</v>
      </c>
    </row>
    <row r="294" spans="1:9" x14ac:dyDescent="0.3">
      <c r="A294" s="15">
        <v>324</v>
      </c>
      <c r="B294" s="14" t="s">
        <v>4</v>
      </c>
      <c r="C294" s="15">
        <v>324001030</v>
      </c>
      <c r="D294" s="14" t="s">
        <v>119</v>
      </c>
      <c r="E294" s="6" t="e">
        <f>VLOOKUP(C294,#REF!,1,FALSE)</f>
        <v>#REF!</v>
      </c>
      <c r="F294" s="6" t="e">
        <f>VLOOKUP(C294,#REF!,1,FALSE)</f>
        <v>#REF!</v>
      </c>
      <c r="G294" s="6" t="e">
        <f>VLOOKUP(C294,#REF!,1,FALSE)</f>
        <v>#REF!</v>
      </c>
      <c r="H294" s="6" t="e">
        <f>VLOOKUP(C294,#REF!,1,FALSE)</f>
        <v>#REF!</v>
      </c>
      <c r="I294" s="6" t="e">
        <f>VLOOKUP(C294,#REF!,1,FALSE)</f>
        <v>#REF!</v>
      </c>
    </row>
    <row r="295" spans="1:9" x14ac:dyDescent="0.3">
      <c r="A295" s="15">
        <v>324</v>
      </c>
      <c r="B295" s="14" t="s">
        <v>4</v>
      </c>
      <c r="C295" s="15">
        <v>324001036</v>
      </c>
      <c r="D295" s="14" t="s">
        <v>242</v>
      </c>
      <c r="E295" s="6" t="e">
        <f>VLOOKUP(C295,#REF!,1,FALSE)</f>
        <v>#REF!</v>
      </c>
      <c r="F295" s="6" t="e">
        <f>VLOOKUP(C295,#REF!,1,FALSE)</f>
        <v>#REF!</v>
      </c>
      <c r="G295" s="6" t="e">
        <f>VLOOKUP(C295,#REF!,1,FALSE)</f>
        <v>#REF!</v>
      </c>
      <c r="H295" s="6" t="e">
        <f>VLOOKUP(C295,#REF!,1,FALSE)</f>
        <v>#REF!</v>
      </c>
      <c r="I295" s="6" t="e">
        <f>VLOOKUP(C295,#REF!,1,FALSE)</f>
        <v>#REF!</v>
      </c>
    </row>
    <row r="296" spans="1:9" x14ac:dyDescent="0.3">
      <c r="A296" s="15">
        <v>324</v>
      </c>
      <c r="B296" s="14" t="s">
        <v>4</v>
      </c>
      <c r="C296" s="15">
        <v>324001059</v>
      </c>
      <c r="D296" s="14" t="s">
        <v>243</v>
      </c>
      <c r="E296" s="6" t="e">
        <f>VLOOKUP(C296,#REF!,1,FALSE)</f>
        <v>#REF!</v>
      </c>
      <c r="F296" s="6" t="e">
        <f>VLOOKUP(C296,#REF!,1,FALSE)</f>
        <v>#REF!</v>
      </c>
      <c r="G296" s="6" t="e">
        <f>VLOOKUP(C296,#REF!,1,FALSE)</f>
        <v>#REF!</v>
      </c>
      <c r="H296" s="6" t="e">
        <f>VLOOKUP(C296,#REF!,1,FALSE)</f>
        <v>#REF!</v>
      </c>
      <c r="I296" s="6" t="e">
        <f>VLOOKUP(C296,#REF!,1,FALSE)</f>
        <v>#REF!</v>
      </c>
    </row>
    <row r="297" spans="1:9" x14ac:dyDescent="0.3">
      <c r="A297" s="15">
        <v>324</v>
      </c>
      <c r="B297" s="14" t="s">
        <v>4</v>
      </c>
      <c r="C297" s="20">
        <v>324001061</v>
      </c>
      <c r="D297" s="14" t="s">
        <v>168</v>
      </c>
      <c r="E297" s="6" t="e">
        <f>VLOOKUP(C297,#REF!,1,FALSE)</f>
        <v>#REF!</v>
      </c>
      <c r="F297" s="6" t="e">
        <f>VLOOKUP(C297,#REF!,1,FALSE)</f>
        <v>#REF!</v>
      </c>
      <c r="G297" s="6" t="e">
        <f>VLOOKUP(C297,#REF!,1,FALSE)</f>
        <v>#REF!</v>
      </c>
      <c r="H297" s="6" t="e">
        <f>VLOOKUP(C297,#REF!,1,FALSE)</f>
        <v>#REF!</v>
      </c>
      <c r="I297" s="6" t="e">
        <f>VLOOKUP(C297,#REF!,1,FALSE)</f>
        <v>#REF!</v>
      </c>
    </row>
    <row r="298" spans="1:9" x14ac:dyDescent="0.3">
      <c r="A298" s="15">
        <v>324</v>
      </c>
      <c r="B298" s="14" t="s">
        <v>4</v>
      </c>
      <c r="C298" s="15">
        <v>324001068</v>
      </c>
      <c r="D298" s="14" t="s">
        <v>244</v>
      </c>
      <c r="E298" s="6" t="e">
        <f>VLOOKUP(C298,#REF!,1,FALSE)</f>
        <v>#REF!</v>
      </c>
      <c r="F298" s="6" t="e">
        <f>VLOOKUP(C298,#REF!,1,FALSE)</f>
        <v>#REF!</v>
      </c>
      <c r="G298" s="6" t="e">
        <f>VLOOKUP(C298,#REF!,1,FALSE)</f>
        <v>#REF!</v>
      </c>
      <c r="H298" s="6" t="e">
        <f>VLOOKUP(C298,#REF!,1,FALSE)</f>
        <v>#REF!</v>
      </c>
      <c r="I298" s="6" t="e">
        <f>VLOOKUP(C298,#REF!,1,FALSE)</f>
        <v>#REF!</v>
      </c>
    </row>
    <row r="299" spans="1:9" x14ac:dyDescent="0.3">
      <c r="A299" s="15">
        <v>324</v>
      </c>
      <c r="B299" s="14" t="s">
        <v>4</v>
      </c>
      <c r="C299" s="15">
        <v>324001100</v>
      </c>
      <c r="D299" s="14" t="s">
        <v>245</v>
      </c>
      <c r="E299" s="6" t="e">
        <f>VLOOKUP(C299,#REF!,1,FALSE)</f>
        <v>#REF!</v>
      </c>
      <c r="F299" s="6" t="e">
        <f>VLOOKUP(C299,#REF!,1,FALSE)</f>
        <v>#REF!</v>
      </c>
      <c r="G299" s="6" t="e">
        <f>VLOOKUP(C299,#REF!,1,FALSE)</f>
        <v>#REF!</v>
      </c>
      <c r="H299" s="6" t="e">
        <f>VLOOKUP(C299,#REF!,1,FALSE)</f>
        <v>#REF!</v>
      </c>
      <c r="I299" s="6" t="e">
        <f>VLOOKUP(C299,#REF!,1,FALSE)</f>
        <v>#REF!</v>
      </c>
    </row>
    <row r="300" spans="1:9" x14ac:dyDescent="0.3">
      <c r="A300" s="15">
        <v>324</v>
      </c>
      <c r="B300" s="14" t="s">
        <v>4</v>
      </c>
      <c r="C300" s="15">
        <v>324001101</v>
      </c>
      <c r="D300" s="14" t="s">
        <v>246</v>
      </c>
      <c r="E300" s="6" t="e">
        <f>VLOOKUP(C300,#REF!,1,FALSE)</f>
        <v>#REF!</v>
      </c>
      <c r="F300" s="6" t="e">
        <f>VLOOKUP(C300,#REF!,1,FALSE)</f>
        <v>#REF!</v>
      </c>
      <c r="G300" s="6" t="e">
        <f>VLOOKUP(C300,#REF!,1,FALSE)</f>
        <v>#REF!</v>
      </c>
      <c r="H300" s="6" t="e">
        <f>VLOOKUP(C300,#REF!,1,FALSE)</f>
        <v>#REF!</v>
      </c>
      <c r="I300" s="6" t="e">
        <f>VLOOKUP(C300,#REF!,1,FALSE)</f>
        <v>#REF!</v>
      </c>
    </row>
    <row r="301" spans="1:9" x14ac:dyDescent="0.3">
      <c r="A301" s="15">
        <v>324</v>
      </c>
      <c r="B301" s="14" t="s">
        <v>4</v>
      </c>
      <c r="C301" s="15">
        <v>324001109</v>
      </c>
      <c r="D301" s="14" t="s">
        <v>73</v>
      </c>
      <c r="E301" s="6" t="e">
        <f>VLOOKUP(C301,#REF!,1,FALSE)</f>
        <v>#REF!</v>
      </c>
      <c r="F301" s="6" t="e">
        <f>VLOOKUP(C301,#REF!,1,FALSE)</f>
        <v>#REF!</v>
      </c>
      <c r="G301" s="6" t="e">
        <f>VLOOKUP(C301,#REF!,1,FALSE)</f>
        <v>#REF!</v>
      </c>
      <c r="H301" s="6" t="e">
        <f>VLOOKUP(C301,#REF!,1,FALSE)</f>
        <v>#REF!</v>
      </c>
      <c r="I301" s="6" t="e">
        <f>VLOOKUP(C301,#REF!,1,FALSE)</f>
        <v>#REF!</v>
      </c>
    </row>
    <row r="302" spans="1:9" x14ac:dyDescent="0.3">
      <c r="A302" s="15">
        <v>324</v>
      </c>
      <c r="B302" s="14" t="s">
        <v>4</v>
      </c>
      <c r="C302" s="15">
        <v>324001131</v>
      </c>
      <c r="D302" s="14" t="s">
        <v>247</v>
      </c>
      <c r="E302" s="6" t="e">
        <f>VLOOKUP(C302,#REF!,1,FALSE)</f>
        <v>#REF!</v>
      </c>
      <c r="F302" s="6" t="e">
        <f>VLOOKUP(C302,#REF!,1,FALSE)</f>
        <v>#REF!</v>
      </c>
      <c r="G302" s="6" t="e">
        <f>VLOOKUP(C302,#REF!,1,FALSE)</f>
        <v>#REF!</v>
      </c>
      <c r="H302" s="6" t="e">
        <f>VLOOKUP(C302,#REF!,1,FALSE)</f>
        <v>#REF!</v>
      </c>
      <c r="I302" s="6" t="e">
        <f>VLOOKUP(C302,#REF!,1,FALSE)</f>
        <v>#REF!</v>
      </c>
    </row>
    <row r="303" spans="1:9" x14ac:dyDescent="0.3">
      <c r="A303" s="15">
        <v>324</v>
      </c>
      <c r="B303" s="14" t="s">
        <v>4</v>
      </c>
      <c r="C303" s="15">
        <v>324001137</v>
      </c>
      <c r="D303" s="14" t="s">
        <v>248</v>
      </c>
      <c r="E303" s="6" t="e">
        <f>VLOOKUP(C303,#REF!,1,FALSE)</f>
        <v>#REF!</v>
      </c>
      <c r="F303" s="6" t="e">
        <f>VLOOKUP(C303,#REF!,1,FALSE)</f>
        <v>#REF!</v>
      </c>
      <c r="G303" s="6" t="e">
        <f>VLOOKUP(C303,#REF!,1,FALSE)</f>
        <v>#REF!</v>
      </c>
      <c r="H303" s="6" t="e">
        <f>VLOOKUP(C303,#REF!,1,FALSE)</f>
        <v>#REF!</v>
      </c>
      <c r="I303" s="6" t="e">
        <f>VLOOKUP(C303,#REF!,1,FALSE)</f>
        <v>#REF!</v>
      </c>
    </row>
    <row r="304" spans="1:9" x14ac:dyDescent="0.3">
      <c r="A304" s="15">
        <v>324</v>
      </c>
      <c r="B304" s="14" t="s">
        <v>4</v>
      </c>
      <c r="C304" s="15">
        <v>324001138</v>
      </c>
      <c r="D304" s="14" t="s">
        <v>249</v>
      </c>
      <c r="E304" s="6" t="e">
        <f>VLOOKUP(C304,#REF!,1,FALSE)</f>
        <v>#REF!</v>
      </c>
      <c r="F304" s="6" t="e">
        <f>VLOOKUP(C304,#REF!,1,FALSE)</f>
        <v>#REF!</v>
      </c>
      <c r="G304" s="6" t="e">
        <f>VLOOKUP(C304,#REF!,1,FALSE)</f>
        <v>#REF!</v>
      </c>
      <c r="H304" s="6" t="e">
        <f>VLOOKUP(C304,#REF!,1,FALSE)</f>
        <v>#REF!</v>
      </c>
      <c r="I304" s="6" t="e">
        <f>VLOOKUP(C304,#REF!,1,FALSE)</f>
        <v>#REF!</v>
      </c>
    </row>
    <row r="305" spans="1:9" x14ac:dyDescent="0.3">
      <c r="A305" s="15">
        <v>324</v>
      </c>
      <c r="B305" s="14" t="s">
        <v>4</v>
      </c>
      <c r="C305" s="15">
        <v>324001139</v>
      </c>
      <c r="D305" s="14" t="s">
        <v>250</v>
      </c>
      <c r="E305" s="6" t="e">
        <f>VLOOKUP(C305,#REF!,1,FALSE)</f>
        <v>#REF!</v>
      </c>
      <c r="F305" s="6" t="e">
        <f>VLOOKUP(C305,#REF!,1,FALSE)</f>
        <v>#REF!</v>
      </c>
      <c r="G305" s="6" t="e">
        <f>VLOOKUP(C305,#REF!,1,FALSE)</f>
        <v>#REF!</v>
      </c>
      <c r="H305" s="6" t="e">
        <f>VLOOKUP(C305,#REF!,1,FALSE)</f>
        <v>#REF!</v>
      </c>
      <c r="I305" s="6" t="e">
        <f>VLOOKUP(C305,#REF!,1,FALSE)</f>
        <v>#REF!</v>
      </c>
    </row>
    <row r="306" spans="1:9" x14ac:dyDescent="0.3">
      <c r="A306" s="15">
        <v>324</v>
      </c>
      <c r="B306" s="14" t="s">
        <v>4</v>
      </c>
      <c r="C306" s="15">
        <v>324001140</v>
      </c>
      <c r="D306" s="14" t="s">
        <v>224</v>
      </c>
      <c r="E306" s="6" t="e">
        <f>VLOOKUP(C306,#REF!,1,FALSE)</f>
        <v>#REF!</v>
      </c>
      <c r="F306" s="6" t="e">
        <f>VLOOKUP(C306,#REF!,1,FALSE)</f>
        <v>#REF!</v>
      </c>
      <c r="G306" s="6" t="e">
        <f>VLOOKUP(C306,#REF!,1,FALSE)</f>
        <v>#REF!</v>
      </c>
      <c r="H306" s="6" t="e">
        <f>VLOOKUP(C306,#REF!,1,FALSE)</f>
        <v>#REF!</v>
      </c>
      <c r="I306" s="6" t="e">
        <f>VLOOKUP(C306,#REF!,1,FALSE)</f>
        <v>#REF!</v>
      </c>
    </row>
    <row r="307" spans="1:9" x14ac:dyDescent="0.3">
      <c r="A307" s="15">
        <v>324</v>
      </c>
      <c r="B307" s="14" t="s">
        <v>4</v>
      </c>
      <c r="C307" s="15">
        <v>324001145</v>
      </c>
      <c r="D307" s="14" t="s">
        <v>222</v>
      </c>
      <c r="E307" s="6" t="e">
        <f>VLOOKUP(C307,#REF!,1,FALSE)</f>
        <v>#REF!</v>
      </c>
      <c r="F307" s="6" t="e">
        <f>VLOOKUP(C307,#REF!,1,FALSE)</f>
        <v>#REF!</v>
      </c>
      <c r="G307" s="6" t="e">
        <f>VLOOKUP(C307,#REF!,1,FALSE)</f>
        <v>#REF!</v>
      </c>
      <c r="H307" s="6" t="e">
        <f>VLOOKUP(C307,#REF!,1,FALSE)</f>
        <v>#REF!</v>
      </c>
      <c r="I307" s="6" t="e">
        <f>VLOOKUP(C307,#REF!,1,FALSE)</f>
        <v>#REF!</v>
      </c>
    </row>
    <row r="308" spans="1:9" x14ac:dyDescent="0.3">
      <c r="A308" s="15">
        <v>324</v>
      </c>
      <c r="B308" s="14" t="s">
        <v>4</v>
      </c>
      <c r="C308" s="15">
        <v>324001160</v>
      </c>
      <c r="D308" s="14" t="s">
        <v>251</v>
      </c>
      <c r="E308" s="6" t="e">
        <f>VLOOKUP(C308,#REF!,1,FALSE)</f>
        <v>#REF!</v>
      </c>
      <c r="F308" s="6" t="e">
        <f>VLOOKUP(C308,#REF!,1,FALSE)</f>
        <v>#REF!</v>
      </c>
      <c r="G308" s="6" t="e">
        <f>VLOOKUP(C308,#REF!,1,FALSE)</f>
        <v>#REF!</v>
      </c>
      <c r="H308" s="6" t="e">
        <f>VLOOKUP(C308,#REF!,1,FALSE)</f>
        <v>#REF!</v>
      </c>
      <c r="I308" s="6" t="e">
        <f>VLOOKUP(C308,#REF!,1,FALSE)</f>
        <v>#REF!</v>
      </c>
    </row>
    <row r="309" spans="1:9" x14ac:dyDescent="0.3">
      <c r="A309" s="15">
        <v>324</v>
      </c>
      <c r="B309" s="14" t="s">
        <v>4</v>
      </c>
      <c r="C309" s="15">
        <v>324001182</v>
      </c>
      <c r="D309" s="14" t="s">
        <v>252</v>
      </c>
      <c r="E309" s="6" t="e">
        <f>VLOOKUP(C309,#REF!,1,FALSE)</f>
        <v>#REF!</v>
      </c>
      <c r="F309" s="6" t="e">
        <f>VLOOKUP(C309,#REF!,1,FALSE)</f>
        <v>#REF!</v>
      </c>
      <c r="G309" s="6" t="e">
        <f>VLOOKUP(C309,#REF!,1,FALSE)</f>
        <v>#REF!</v>
      </c>
      <c r="H309" s="6" t="e">
        <f>VLOOKUP(C309,#REF!,1,FALSE)</f>
        <v>#REF!</v>
      </c>
      <c r="I309" s="6" t="e">
        <f>VLOOKUP(C309,#REF!,1,FALSE)</f>
        <v>#REF!</v>
      </c>
    </row>
    <row r="310" spans="1:9" x14ac:dyDescent="0.3">
      <c r="A310" s="15">
        <v>324</v>
      </c>
      <c r="B310" s="14" t="s">
        <v>4</v>
      </c>
      <c r="C310" s="15">
        <v>324001183</v>
      </c>
      <c r="D310" s="14" t="s">
        <v>253</v>
      </c>
      <c r="E310" s="6" t="e">
        <f>VLOOKUP(C310,#REF!,1,FALSE)</f>
        <v>#REF!</v>
      </c>
      <c r="F310" s="6" t="e">
        <f>VLOOKUP(C310,#REF!,1,FALSE)</f>
        <v>#REF!</v>
      </c>
      <c r="G310" s="6" t="e">
        <f>VLOOKUP(C310,#REF!,1,FALSE)</f>
        <v>#REF!</v>
      </c>
      <c r="H310" s="6" t="e">
        <f>VLOOKUP(C310,#REF!,1,FALSE)</f>
        <v>#REF!</v>
      </c>
      <c r="I310" s="6" t="e">
        <f>VLOOKUP(C310,#REF!,1,FALSE)</f>
        <v>#REF!</v>
      </c>
    </row>
    <row r="311" spans="1:9" x14ac:dyDescent="0.3">
      <c r="A311" s="15">
        <v>324</v>
      </c>
      <c r="B311" s="14" t="s">
        <v>4</v>
      </c>
      <c r="C311" s="15">
        <v>324001192</v>
      </c>
      <c r="D311" s="14" t="s">
        <v>254</v>
      </c>
      <c r="E311" s="6" t="e">
        <f>VLOOKUP(C311,#REF!,1,FALSE)</f>
        <v>#REF!</v>
      </c>
      <c r="F311" s="6" t="e">
        <f>VLOOKUP(C311,#REF!,1,FALSE)</f>
        <v>#REF!</v>
      </c>
      <c r="G311" s="6" t="e">
        <f>VLOOKUP(C311,#REF!,1,FALSE)</f>
        <v>#REF!</v>
      </c>
      <c r="H311" s="6" t="e">
        <f>VLOOKUP(C311,#REF!,1,FALSE)</f>
        <v>#REF!</v>
      </c>
      <c r="I311" s="6" t="e">
        <f>VLOOKUP(C311,#REF!,1,FALSE)</f>
        <v>#REF!</v>
      </c>
    </row>
    <row r="312" spans="1:9" x14ac:dyDescent="0.3">
      <c r="A312" s="15">
        <v>324</v>
      </c>
      <c r="B312" s="14" t="s">
        <v>4</v>
      </c>
      <c r="C312" s="15">
        <v>324001193</v>
      </c>
      <c r="D312" s="14" t="s">
        <v>255</v>
      </c>
      <c r="E312" s="6" t="e">
        <f>VLOOKUP(C312,#REF!,1,FALSE)</f>
        <v>#REF!</v>
      </c>
      <c r="F312" s="6" t="e">
        <f>VLOOKUP(C312,#REF!,1,FALSE)</f>
        <v>#REF!</v>
      </c>
      <c r="G312" s="6" t="e">
        <f>VLOOKUP(C312,#REF!,1,FALSE)</f>
        <v>#REF!</v>
      </c>
      <c r="H312" s="6" t="e">
        <f>VLOOKUP(C312,#REF!,1,FALSE)</f>
        <v>#REF!</v>
      </c>
      <c r="I312" s="6" t="e">
        <f>VLOOKUP(C312,#REF!,1,FALSE)</f>
        <v>#REF!</v>
      </c>
    </row>
    <row r="313" spans="1:9" x14ac:dyDescent="0.3">
      <c r="A313" s="15">
        <v>324</v>
      </c>
      <c r="B313" s="14" t="s">
        <v>4</v>
      </c>
      <c r="C313" s="15">
        <v>324001204</v>
      </c>
      <c r="D313" s="14" t="s">
        <v>256</v>
      </c>
      <c r="E313" s="6" t="e">
        <f>VLOOKUP(C313,#REF!,1,FALSE)</f>
        <v>#REF!</v>
      </c>
      <c r="F313" s="6" t="e">
        <f>VLOOKUP(C313,#REF!,1,FALSE)</f>
        <v>#REF!</v>
      </c>
      <c r="G313" s="6" t="e">
        <f>VLOOKUP(C313,#REF!,1,FALSE)</f>
        <v>#REF!</v>
      </c>
      <c r="H313" s="6" t="e">
        <f>VLOOKUP(C313,#REF!,1,FALSE)</f>
        <v>#REF!</v>
      </c>
      <c r="I313" s="6" t="e">
        <f>VLOOKUP(C313,#REF!,1,FALSE)</f>
        <v>#REF!</v>
      </c>
    </row>
    <row r="314" spans="1:9" x14ac:dyDescent="0.3">
      <c r="A314" s="15">
        <v>324</v>
      </c>
      <c r="B314" s="14" t="s">
        <v>4</v>
      </c>
      <c r="C314" s="15">
        <v>324001208</v>
      </c>
      <c r="D314" s="14" t="s">
        <v>257</v>
      </c>
      <c r="E314" s="6" t="e">
        <f>VLOOKUP(C314,#REF!,1,FALSE)</f>
        <v>#REF!</v>
      </c>
      <c r="F314" s="6" t="e">
        <f>VLOOKUP(C314,#REF!,1,FALSE)</f>
        <v>#REF!</v>
      </c>
      <c r="G314" s="6" t="e">
        <f>VLOOKUP(C314,#REF!,1,FALSE)</f>
        <v>#REF!</v>
      </c>
      <c r="H314" s="6" t="e">
        <f>VLOOKUP(C314,#REF!,1,FALSE)</f>
        <v>#REF!</v>
      </c>
      <c r="I314" s="6" t="e">
        <f>VLOOKUP(C314,#REF!,1,FALSE)</f>
        <v>#REF!</v>
      </c>
    </row>
    <row r="315" spans="1:9" x14ac:dyDescent="0.3">
      <c r="A315" s="15">
        <v>324</v>
      </c>
      <c r="B315" s="14" t="s">
        <v>4</v>
      </c>
      <c r="C315" s="15">
        <v>324001212</v>
      </c>
      <c r="D315" s="14" t="s">
        <v>258</v>
      </c>
      <c r="E315" s="6" t="e">
        <f>VLOOKUP(C315,#REF!,1,FALSE)</f>
        <v>#REF!</v>
      </c>
      <c r="F315" s="6" t="e">
        <f>VLOOKUP(C315,#REF!,1,FALSE)</f>
        <v>#REF!</v>
      </c>
      <c r="G315" s="6" t="e">
        <f>VLOOKUP(C315,#REF!,1,FALSE)</f>
        <v>#REF!</v>
      </c>
      <c r="H315" s="6" t="e">
        <f>VLOOKUP(C315,#REF!,1,FALSE)</f>
        <v>#REF!</v>
      </c>
      <c r="I315" s="6" t="e">
        <f>VLOOKUP(C315,#REF!,1,FALSE)</f>
        <v>#REF!</v>
      </c>
    </row>
    <row r="316" spans="1:9" x14ac:dyDescent="0.3">
      <c r="A316" s="15">
        <v>324</v>
      </c>
      <c r="B316" s="14" t="s">
        <v>4</v>
      </c>
      <c r="C316" s="20">
        <v>324001213</v>
      </c>
      <c r="D316" s="14" t="s">
        <v>137</v>
      </c>
      <c r="E316" s="6" t="e">
        <f>VLOOKUP(C316,#REF!,1,FALSE)</f>
        <v>#REF!</v>
      </c>
      <c r="F316" s="6" t="e">
        <f>VLOOKUP(C316,#REF!,1,FALSE)</f>
        <v>#REF!</v>
      </c>
      <c r="G316" s="6" t="e">
        <f>VLOOKUP(C316,#REF!,1,FALSE)</f>
        <v>#REF!</v>
      </c>
      <c r="H316" s="6" t="e">
        <f>VLOOKUP(C316,#REF!,1,FALSE)</f>
        <v>#REF!</v>
      </c>
      <c r="I316" s="6" t="e">
        <f>VLOOKUP(C316,#REF!,1,FALSE)</f>
        <v>#REF!</v>
      </c>
    </row>
    <row r="317" spans="1:9" x14ac:dyDescent="0.3">
      <c r="A317" s="15">
        <v>324</v>
      </c>
      <c r="B317" s="14" t="s">
        <v>4</v>
      </c>
      <c r="C317" s="15">
        <v>324001216</v>
      </c>
      <c r="D317" s="14" t="s">
        <v>259</v>
      </c>
      <c r="E317" s="6" t="e">
        <f>VLOOKUP(C317,#REF!,1,FALSE)</f>
        <v>#REF!</v>
      </c>
      <c r="F317" s="6" t="e">
        <f>VLOOKUP(C317,#REF!,1,FALSE)</f>
        <v>#REF!</v>
      </c>
      <c r="G317" s="6" t="e">
        <f>VLOOKUP(C317,#REF!,1,FALSE)</f>
        <v>#REF!</v>
      </c>
      <c r="H317" s="6" t="e">
        <f>VLOOKUP(C317,#REF!,1,FALSE)</f>
        <v>#REF!</v>
      </c>
      <c r="I317" s="6" t="e">
        <f>VLOOKUP(C317,#REF!,1,FALSE)</f>
        <v>#REF!</v>
      </c>
    </row>
    <row r="318" spans="1:9" x14ac:dyDescent="0.3">
      <c r="A318" s="15">
        <v>324</v>
      </c>
      <c r="B318" s="14" t="s">
        <v>4</v>
      </c>
      <c r="C318" s="15">
        <v>324001217</v>
      </c>
      <c r="D318" s="14" t="s">
        <v>260</v>
      </c>
      <c r="E318" s="6" t="e">
        <f>VLOOKUP(C318,#REF!,1,FALSE)</f>
        <v>#REF!</v>
      </c>
      <c r="F318" s="6" t="e">
        <f>VLOOKUP(C318,#REF!,1,FALSE)</f>
        <v>#REF!</v>
      </c>
      <c r="G318" s="6" t="e">
        <f>VLOOKUP(C318,#REF!,1,FALSE)</f>
        <v>#REF!</v>
      </c>
      <c r="H318" s="6" t="e">
        <f>VLOOKUP(C318,#REF!,1,FALSE)</f>
        <v>#REF!</v>
      </c>
      <c r="I318" s="6" t="e">
        <f>VLOOKUP(C318,#REF!,1,FALSE)</f>
        <v>#REF!</v>
      </c>
    </row>
    <row r="319" spans="1:9" x14ac:dyDescent="0.3">
      <c r="A319" s="19">
        <v>324</v>
      </c>
      <c r="B319" s="18" t="s">
        <v>4</v>
      </c>
      <c r="C319" s="17">
        <v>324008002</v>
      </c>
      <c r="D319" s="16" t="s">
        <v>369</v>
      </c>
      <c r="E319" s="6" t="e">
        <f>VLOOKUP(C319,#REF!,1,FALSE)</f>
        <v>#REF!</v>
      </c>
      <c r="F319" s="6" t="e">
        <f>VLOOKUP(C319,#REF!,1,FALSE)</f>
        <v>#REF!</v>
      </c>
      <c r="G319" s="6" t="e">
        <f>VLOOKUP(C319,#REF!,1,FALSE)</f>
        <v>#REF!</v>
      </c>
      <c r="H319" s="6" t="e">
        <f>VLOOKUP(C319,#REF!,1,FALSE)</f>
        <v>#REF!</v>
      </c>
      <c r="I319" s="6" t="e">
        <f>VLOOKUP(C319,#REF!,1,FALSE)</f>
        <v>#REF!</v>
      </c>
    </row>
    <row r="320" spans="1:9" x14ac:dyDescent="0.3">
      <c r="A320" s="15">
        <v>324</v>
      </c>
      <c r="B320" s="14" t="s">
        <v>4</v>
      </c>
      <c r="C320" s="20">
        <v>324030033</v>
      </c>
      <c r="D320" s="14" t="s">
        <v>28</v>
      </c>
      <c r="E320" s="6" t="e">
        <f>VLOOKUP(C320,#REF!,1,FALSE)</f>
        <v>#REF!</v>
      </c>
      <c r="F320" s="6" t="e">
        <f>VLOOKUP(C320,#REF!,1,FALSE)</f>
        <v>#REF!</v>
      </c>
      <c r="G320" s="6" t="e">
        <f>VLOOKUP(C320,#REF!,1,FALSE)</f>
        <v>#REF!</v>
      </c>
      <c r="H320" s="6" t="e">
        <f>VLOOKUP(C320,#REF!,1,FALSE)</f>
        <v>#REF!</v>
      </c>
      <c r="I320" s="6" t="e">
        <f>VLOOKUP(C320,#REF!,1,FALSE)</f>
        <v>#REF!</v>
      </c>
    </row>
    <row r="321" spans="1:9" x14ac:dyDescent="0.3">
      <c r="A321" s="15">
        <v>324</v>
      </c>
      <c r="B321" s="14" t="s">
        <v>4</v>
      </c>
      <c r="C321" s="20">
        <v>324030034</v>
      </c>
      <c r="D321" s="14" t="s">
        <v>29</v>
      </c>
      <c r="E321" s="6" t="e">
        <f>VLOOKUP(C321,#REF!,1,FALSE)</f>
        <v>#REF!</v>
      </c>
      <c r="F321" s="6" t="e">
        <f>VLOOKUP(C321,#REF!,1,FALSE)</f>
        <v>#REF!</v>
      </c>
      <c r="G321" s="6" t="e">
        <f>VLOOKUP(C321,#REF!,1,FALSE)</f>
        <v>#REF!</v>
      </c>
      <c r="H321" s="6" t="e">
        <f>VLOOKUP(C321,#REF!,1,FALSE)</f>
        <v>#REF!</v>
      </c>
      <c r="I321" s="6" t="e">
        <f>VLOOKUP(C321,#REF!,1,FALSE)</f>
        <v>#REF!</v>
      </c>
    </row>
    <row r="322" spans="1:9" x14ac:dyDescent="0.3">
      <c r="A322" s="15">
        <v>324</v>
      </c>
      <c r="B322" s="14" t="s">
        <v>4</v>
      </c>
      <c r="C322" s="15">
        <v>324030106</v>
      </c>
      <c r="D322" s="14" t="s">
        <v>81</v>
      </c>
      <c r="E322" s="6" t="e">
        <f>VLOOKUP(C322,#REF!,1,FALSE)</f>
        <v>#REF!</v>
      </c>
      <c r="F322" s="6" t="e">
        <f>VLOOKUP(C322,#REF!,1,FALSE)</f>
        <v>#REF!</v>
      </c>
      <c r="G322" s="6" t="e">
        <f>VLOOKUP(C322,#REF!,1,FALSE)</f>
        <v>#REF!</v>
      </c>
      <c r="H322" s="6" t="e">
        <f>VLOOKUP(C322,#REF!,1,FALSE)</f>
        <v>#REF!</v>
      </c>
      <c r="I322" s="6" t="e">
        <f>VLOOKUP(C322,#REF!,1,FALSE)</f>
        <v>#REF!</v>
      </c>
    </row>
    <row r="323" spans="1:9" x14ac:dyDescent="0.3">
      <c r="A323" s="15">
        <v>324</v>
      </c>
      <c r="B323" s="14" t="s">
        <v>4</v>
      </c>
      <c r="C323" s="15">
        <v>324030107</v>
      </c>
      <c r="D323" s="14" t="s">
        <v>30</v>
      </c>
      <c r="E323" s="6" t="e">
        <f>VLOOKUP(C323,#REF!,1,FALSE)</f>
        <v>#REF!</v>
      </c>
      <c r="F323" s="6" t="e">
        <f>VLOOKUP(C323,#REF!,1,FALSE)</f>
        <v>#REF!</v>
      </c>
      <c r="G323" s="6" t="e">
        <f>VLOOKUP(C323,#REF!,1,FALSE)</f>
        <v>#REF!</v>
      </c>
      <c r="H323" s="6" t="e">
        <f>VLOOKUP(C323,#REF!,1,FALSE)</f>
        <v>#REF!</v>
      </c>
      <c r="I323" s="6" t="e">
        <f>VLOOKUP(C323,#REF!,1,FALSE)</f>
        <v>#REF!</v>
      </c>
    </row>
    <row r="324" spans="1:9" x14ac:dyDescent="0.3">
      <c r="A324" s="15">
        <v>324</v>
      </c>
      <c r="B324" s="14" t="s">
        <v>4</v>
      </c>
      <c r="C324" s="20">
        <v>324030284</v>
      </c>
      <c r="D324" s="14" t="s">
        <v>20</v>
      </c>
      <c r="E324" s="6" t="e">
        <f>VLOOKUP(C324,#REF!,1,FALSE)</f>
        <v>#REF!</v>
      </c>
      <c r="F324" s="6" t="e">
        <f>VLOOKUP(C324,#REF!,1,FALSE)</f>
        <v>#REF!</v>
      </c>
      <c r="G324" s="6" t="e">
        <f>VLOOKUP(C324,#REF!,1,FALSE)</f>
        <v>#REF!</v>
      </c>
      <c r="H324" s="6" t="e">
        <f>VLOOKUP(C324,#REF!,1,FALSE)</f>
        <v>#REF!</v>
      </c>
      <c r="I324" s="6" t="e">
        <f>VLOOKUP(C324,#REF!,1,FALSE)</f>
        <v>#REF!</v>
      </c>
    </row>
    <row r="325" spans="1:9" x14ac:dyDescent="0.3">
      <c r="A325" s="15">
        <v>324</v>
      </c>
      <c r="B325" s="14" t="s">
        <v>4</v>
      </c>
      <c r="C325" s="15">
        <v>324030381</v>
      </c>
      <c r="D325" s="14" t="s">
        <v>82</v>
      </c>
      <c r="E325" s="6" t="e">
        <f>VLOOKUP(C325,#REF!,1,FALSE)</f>
        <v>#REF!</v>
      </c>
      <c r="F325" s="6" t="e">
        <f>VLOOKUP(C325,#REF!,1,FALSE)</f>
        <v>#REF!</v>
      </c>
      <c r="G325" s="6" t="e">
        <f>VLOOKUP(C325,#REF!,1,FALSE)</f>
        <v>#REF!</v>
      </c>
      <c r="H325" s="6" t="e">
        <f>VLOOKUP(C325,#REF!,1,FALSE)</f>
        <v>#REF!</v>
      </c>
      <c r="I325" s="6" t="e">
        <f>VLOOKUP(C325,#REF!,1,FALSE)</f>
        <v>#REF!</v>
      </c>
    </row>
    <row r="326" spans="1:9" x14ac:dyDescent="0.3">
      <c r="A326" s="15">
        <v>324</v>
      </c>
      <c r="B326" s="14" t="s">
        <v>4</v>
      </c>
      <c r="C326" s="20">
        <v>324030931</v>
      </c>
      <c r="D326" s="14" t="s">
        <v>83</v>
      </c>
      <c r="E326" s="6" t="e">
        <f>VLOOKUP(C326,#REF!,1,FALSE)</f>
        <v>#REF!</v>
      </c>
      <c r="F326" s="6" t="e">
        <f>VLOOKUP(C326,#REF!,1,FALSE)</f>
        <v>#REF!</v>
      </c>
      <c r="G326" s="6" t="e">
        <f>VLOOKUP(C326,#REF!,1,FALSE)</f>
        <v>#REF!</v>
      </c>
      <c r="H326" s="6" t="e">
        <f>VLOOKUP(C326,#REF!,1,FALSE)</f>
        <v>#REF!</v>
      </c>
      <c r="I326" s="6" t="e">
        <f>VLOOKUP(C326,#REF!,1,FALSE)</f>
        <v>#REF!</v>
      </c>
    </row>
    <row r="327" spans="1:9" x14ac:dyDescent="0.3">
      <c r="A327" s="15">
        <v>324</v>
      </c>
      <c r="B327" s="14" t="s">
        <v>4</v>
      </c>
      <c r="C327" s="20">
        <v>324030944</v>
      </c>
      <c r="D327" s="14" t="s">
        <v>16</v>
      </c>
      <c r="E327" s="6" t="e">
        <f>VLOOKUP(C327,#REF!,1,FALSE)</f>
        <v>#REF!</v>
      </c>
      <c r="F327" s="6" t="e">
        <f>VLOOKUP(C327,#REF!,1,FALSE)</f>
        <v>#REF!</v>
      </c>
      <c r="G327" s="6" t="e">
        <f>VLOOKUP(C327,#REF!,1,FALSE)</f>
        <v>#REF!</v>
      </c>
      <c r="H327" s="6" t="e">
        <f>VLOOKUP(C327,#REF!,1,FALSE)</f>
        <v>#REF!</v>
      </c>
      <c r="I327" s="6" t="e">
        <f>VLOOKUP(C327,#REF!,1,FALSE)</f>
        <v>#REF!</v>
      </c>
    </row>
    <row r="328" spans="1:9" x14ac:dyDescent="0.3">
      <c r="A328" s="15">
        <v>325</v>
      </c>
      <c r="B328" s="14" t="s">
        <v>3</v>
      </c>
      <c r="C328" s="15">
        <v>325</v>
      </c>
      <c r="D328" s="14" t="s">
        <v>261</v>
      </c>
      <c r="E328" s="6" t="e">
        <f>VLOOKUP(C328,#REF!,1,FALSE)</f>
        <v>#REF!</v>
      </c>
      <c r="F328" s="6" t="e">
        <f>VLOOKUP(C328,#REF!,1,FALSE)</f>
        <v>#REF!</v>
      </c>
      <c r="G328" s="6" t="e">
        <f>VLOOKUP(C328,#REF!,1,FALSE)</f>
        <v>#REF!</v>
      </c>
      <c r="H328" s="6" t="e">
        <f>VLOOKUP(C328,#REF!,1,FALSE)</f>
        <v>#REF!</v>
      </c>
      <c r="I328" s="6" t="e">
        <f>VLOOKUP(C328,#REF!,1,FALSE)</f>
        <v>#REF!</v>
      </c>
    </row>
    <row r="329" spans="1:9" x14ac:dyDescent="0.3">
      <c r="A329" s="15">
        <v>325</v>
      </c>
      <c r="B329" s="14" t="s">
        <v>3</v>
      </c>
      <c r="C329" s="15">
        <v>718</v>
      </c>
      <c r="D329" s="14" t="s">
        <v>31</v>
      </c>
      <c r="E329" s="6" t="e">
        <f>VLOOKUP(C329,#REF!,1,FALSE)</f>
        <v>#REF!</v>
      </c>
      <c r="F329" s="6" t="e">
        <f>VLOOKUP(C329,#REF!,1,FALSE)</f>
        <v>#REF!</v>
      </c>
      <c r="G329" s="6" t="e">
        <f>VLOOKUP(C329,#REF!,1,FALSE)</f>
        <v>#REF!</v>
      </c>
      <c r="H329" s="6" t="e">
        <f>VLOOKUP(C329,#REF!,1,FALSE)</f>
        <v>#REF!</v>
      </c>
      <c r="I329" s="6" t="e">
        <f>VLOOKUP(C329,#REF!,1,FALSE)</f>
        <v>#REF!</v>
      </c>
    </row>
    <row r="330" spans="1:9" x14ac:dyDescent="0.3">
      <c r="A330" s="15">
        <v>325</v>
      </c>
      <c r="B330" s="14" t="s">
        <v>3</v>
      </c>
      <c r="C330" s="15">
        <v>719</v>
      </c>
      <c r="D330" s="14" t="s">
        <v>32</v>
      </c>
      <c r="E330" s="6" t="e">
        <f>VLOOKUP(C330,#REF!,1,FALSE)</f>
        <v>#REF!</v>
      </c>
      <c r="F330" s="6" t="e">
        <f>VLOOKUP(C330,#REF!,1,FALSE)</f>
        <v>#REF!</v>
      </c>
      <c r="G330" s="6" t="e">
        <f>VLOOKUP(C330,#REF!,1,FALSE)</f>
        <v>#REF!</v>
      </c>
      <c r="H330" s="6" t="e">
        <f>VLOOKUP(C330,#REF!,1,FALSE)</f>
        <v>#REF!</v>
      </c>
      <c r="I330" s="6" t="e">
        <f>VLOOKUP(C330,#REF!,1,FALSE)</f>
        <v>#REF!</v>
      </c>
    </row>
    <row r="331" spans="1:9" x14ac:dyDescent="0.3">
      <c r="A331" s="15">
        <v>325</v>
      </c>
      <c r="B331" s="14" t="s">
        <v>3</v>
      </c>
      <c r="C331" s="15">
        <v>720</v>
      </c>
      <c r="D331" s="14" t="s">
        <v>33</v>
      </c>
      <c r="E331" s="6" t="e">
        <f>VLOOKUP(C331,#REF!,1,FALSE)</f>
        <v>#REF!</v>
      </c>
      <c r="F331" s="6" t="e">
        <f>VLOOKUP(C331,#REF!,1,FALSE)</f>
        <v>#REF!</v>
      </c>
      <c r="G331" s="6" t="e">
        <f>VLOOKUP(C331,#REF!,1,FALSE)</f>
        <v>#REF!</v>
      </c>
      <c r="H331" s="6" t="e">
        <f>VLOOKUP(C331,#REF!,1,FALSE)</f>
        <v>#REF!</v>
      </c>
      <c r="I331" s="6" t="e">
        <f>VLOOKUP(C331,#REF!,1,FALSE)</f>
        <v>#REF!</v>
      </c>
    </row>
    <row r="332" spans="1:9" x14ac:dyDescent="0.3">
      <c r="A332" s="19">
        <v>325</v>
      </c>
      <c r="B332" s="18" t="s">
        <v>4</v>
      </c>
      <c r="C332" s="17">
        <v>325001224</v>
      </c>
      <c r="D332" s="16" t="s">
        <v>368</v>
      </c>
      <c r="E332" s="6" t="e">
        <f>VLOOKUP(C332,#REF!,1,FALSE)</f>
        <v>#REF!</v>
      </c>
      <c r="F332" s="6" t="e">
        <f>VLOOKUP(C332,#REF!,1,FALSE)</f>
        <v>#REF!</v>
      </c>
      <c r="G332" s="6" t="e">
        <f>VLOOKUP(C332,#REF!,1,FALSE)</f>
        <v>#REF!</v>
      </c>
      <c r="H332" s="6" t="e">
        <f>VLOOKUP(C332,#REF!,1,FALSE)</f>
        <v>#REF!</v>
      </c>
      <c r="I332" s="6" t="e">
        <f>VLOOKUP(C332,#REF!,1,FALSE)</f>
        <v>#REF!</v>
      </c>
    </row>
    <row r="333" spans="1:9" x14ac:dyDescent="0.3">
      <c r="A333" s="15">
        <v>325</v>
      </c>
      <c r="B333" s="14" t="s">
        <v>4</v>
      </c>
      <c r="C333" s="15">
        <v>325001233</v>
      </c>
      <c r="D333" s="14" t="s">
        <v>262</v>
      </c>
      <c r="E333" s="6" t="e">
        <f>VLOOKUP(C333,#REF!,1,FALSE)</f>
        <v>#REF!</v>
      </c>
      <c r="F333" s="6" t="e">
        <f>VLOOKUP(C333,#REF!,1,FALSE)</f>
        <v>#REF!</v>
      </c>
      <c r="G333" s="6" t="e">
        <f>VLOOKUP(C333,#REF!,1,FALSE)</f>
        <v>#REF!</v>
      </c>
      <c r="H333" s="6" t="e">
        <f>VLOOKUP(C333,#REF!,1,FALSE)</f>
        <v>#REF!</v>
      </c>
      <c r="I333" s="6" t="e">
        <f>VLOOKUP(C333,#REF!,1,FALSE)</f>
        <v>#REF!</v>
      </c>
    </row>
    <row r="334" spans="1:9" x14ac:dyDescent="0.3">
      <c r="A334" s="15">
        <v>325</v>
      </c>
      <c r="B334" s="14" t="s">
        <v>4</v>
      </c>
      <c r="C334" s="15">
        <v>325001234</v>
      </c>
      <c r="D334" s="14" t="s">
        <v>263</v>
      </c>
      <c r="E334" s="6" t="e">
        <f>VLOOKUP(C334,#REF!,1,FALSE)</f>
        <v>#REF!</v>
      </c>
      <c r="F334" s="6" t="e">
        <f>VLOOKUP(C334,#REF!,1,FALSE)</f>
        <v>#REF!</v>
      </c>
      <c r="G334" s="6" t="e">
        <f>VLOOKUP(C334,#REF!,1,FALSE)</f>
        <v>#REF!</v>
      </c>
      <c r="H334" s="6" t="e">
        <f>VLOOKUP(C334,#REF!,1,FALSE)</f>
        <v>#REF!</v>
      </c>
      <c r="I334" s="6" t="e">
        <f>VLOOKUP(C334,#REF!,1,FALSE)</f>
        <v>#REF!</v>
      </c>
    </row>
    <row r="335" spans="1:9" x14ac:dyDescent="0.3">
      <c r="A335" s="19">
        <v>325</v>
      </c>
      <c r="B335" s="18" t="s">
        <v>4</v>
      </c>
      <c r="C335" s="17">
        <v>325001244</v>
      </c>
      <c r="D335" s="16" t="s">
        <v>367</v>
      </c>
      <c r="E335" s="6" t="e">
        <f>VLOOKUP(C335,#REF!,1,FALSE)</f>
        <v>#REF!</v>
      </c>
      <c r="F335" s="6" t="e">
        <f>VLOOKUP(C335,#REF!,1,FALSE)</f>
        <v>#REF!</v>
      </c>
      <c r="G335" s="6" t="e">
        <f>VLOOKUP(C335,#REF!,1,FALSE)</f>
        <v>#REF!</v>
      </c>
      <c r="H335" s="6" t="e">
        <f>VLOOKUP(C335,#REF!,1,FALSE)</f>
        <v>#REF!</v>
      </c>
      <c r="I335" s="6" t="e">
        <f>VLOOKUP(C335,#REF!,1,FALSE)</f>
        <v>#REF!</v>
      </c>
    </row>
    <row r="336" spans="1:9" x14ac:dyDescent="0.3">
      <c r="A336" s="15">
        <v>325</v>
      </c>
      <c r="B336" s="14" t="s">
        <v>4</v>
      </c>
      <c r="C336" s="15">
        <v>325001252</v>
      </c>
      <c r="D336" s="14" t="s">
        <v>264</v>
      </c>
      <c r="E336" s="6" t="e">
        <f>VLOOKUP(C336,#REF!,1,FALSE)</f>
        <v>#REF!</v>
      </c>
      <c r="F336" s="6" t="e">
        <f>VLOOKUP(C336,#REF!,1,FALSE)</f>
        <v>#REF!</v>
      </c>
      <c r="G336" s="6" t="e">
        <f>VLOOKUP(C336,#REF!,1,FALSE)</f>
        <v>#REF!</v>
      </c>
      <c r="H336" s="6" t="e">
        <f>VLOOKUP(C336,#REF!,1,FALSE)</f>
        <v>#REF!</v>
      </c>
      <c r="I336" s="6" t="e">
        <f>VLOOKUP(C336,#REF!,1,FALSE)</f>
        <v>#REF!</v>
      </c>
    </row>
    <row r="337" spans="1:9" x14ac:dyDescent="0.3">
      <c r="A337" s="15">
        <v>325</v>
      </c>
      <c r="B337" s="14" t="s">
        <v>4</v>
      </c>
      <c r="C337" s="15">
        <v>325001261</v>
      </c>
      <c r="D337" s="14" t="s">
        <v>265</v>
      </c>
      <c r="E337" s="6" t="e">
        <f>VLOOKUP(C337,#REF!,1,FALSE)</f>
        <v>#REF!</v>
      </c>
      <c r="F337" s="6" t="e">
        <f>VLOOKUP(C337,#REF!,1,FALSE)</f>
        <v>#REF!</v>
      </c>
      <c r="G337" s="6" t="e">
        <f>VLOOKUP(C337,#REF!,1,FALSE)</f>
        <v>#REF!</v>
      </c>
      <c r="H337" s="6" t="e">
        <f>VLOOKUP(C337,#REF!,1,FALSE)</f>
        <v>#REF!</v>
      </c>
      <c r="I337" s="6" t="e">
        <f>VLOOKUP(C337,#REF!,1,FALSE)</f>
        <v>#REF!</v>
      </c>
    </row>
    <row r="338" spans="1:9" x14ac:dyDescent="0.3">
      <c r="A338" s="15">
        <v>325</v>
      </c>
      <c r="B338" s="14" t="s">
        <v>4</v>
      </c>
      <c r="C338" s="15">
        <v>325001265</v>
      </c>
      <c r="D338" s="14" t="s">
        <v>266</v>
      </c>
      <c r="E338" s="6" t="e">
        <f>VLOOKUP(C338,#REF!,1,FALSE)</f>
        <v>#REF!</v>
      </c>
      <c r="F338" s="6" t="e">
        <f>VLOOKUP(C338,#REF!,1,FALSE)</f>
        <v>#REF!</v>
      </c>
      <c r="G338" s="6" t="e">
        <f>VLOOKUP(C338,#REF!,1,FALSE)</f>
        <v>#REF!</v>
      </c>
      <c r="H338" s="6" t="e">
        <f>VLOOKUP(C338,#REF!,1,FALSE)</f>
        <v>#REF!</v>
      </c>
      <c r="I338" s="6" t="e">
        <f>VLOOKUP(C338,#REF!,1,FALSE)</f>
        <v>#REF!</v>
      </c>
    </row>
    <row r="339" spans="1:9" x14ac:dyDescent="0.3">
      <c r="A339" s="15">
        <v>325</v>
      </c>
      <c r="B339" s="14" t="s">
        <v>4</v>
      </c>
      <c r="C339" s="15">
        <v>325001281</v>
      </c>
      <c r="D339" s="14" t="s">
        <v>37</v>
      </c>
      <c r="E339" s="6" t="e">
        <f>VLOOKUP(C339,#REF!,1,FALSE)</f>
        <v>#REF!</v>
      </c>
      <c r="F339" s="6" t="e">
        <f>VLOOKUP(C339,#REF!,1,FALSE)</f>
        <v>#REF!</v>
      </c>
      <c r="G339" s="6" t="e">
        <f>VLOOKUP(C339,#REF!,1,FALSE)</f>
        <v>#REF!</v>
      </c>
      <c r="H339" s="6" t="e">
        <f>VLOOKUP(C339,#REF!,1,FALSE)</f>
        <v>#REF!</v>
      </c>
      <c r="I339" s="6" t="e">
        <f>VLOOKUP(C339,#REF!,1,FALSE)</f>
        <v>#REF!</v>
      </c>
    </row>
    <row r="340" spans="1:9" x14ac:dyDescent="0.3">
      <c r="A340" s="15">
        <v>325</v>
      </c>
      <c r="B340" s="14" t="s">
        <v>4</v>
      </c>
      <c r="C340" s="15">
        <v>325001312</v>
      </c>
      <c r="D340" s="14" t="s">
        <v>267</v>
      </c>
      <c r="E340" s="6" t="e">
        <f>VLOOKUP(C340,#REF!,1,FALSE)</f>
        <v>#REF!</v>
      </c>
      <c r="F340" s="6" t="e">
        <f>VLOOKUP(C340,#REF!,1,FALSE)</f>
        <v>#REF!</v>
      </c>
      <c r="G340" s="6" t="e">
        <f>VLOOKUP(C340,#REF!,1,FALSE)</f>
        <v>#REF!</v>
      </c>
      <c r="H340" s="6" t="e">
        <f>VLOOKUP(C340,#REF!,1,FALSE)</f>
        <v>#REF!</v>
      </c>
      <c r="I340" s="6" t="e">
        <f>VLOOKUP(C340,#REF!,1,FALSE)</f>
        <v>#REF!</v>
      </c>
    </row>
    <row r="341" spans="1:9" x14ac:dyDescent="0.3">
      <c r="A341" s="15">
        <v>325</v>
      </c>
      <c r="B341" s="14" t="s">
        <v>4</v>
      </c>
      <c r="C341" s="15">
        <v>325001317</v>
      </c>
      <c r="D341" s="14" t="s">
        <v>268</v>
      </c>
      <c r="E341" s="6" t="e">
        <f>VLOOKUP(C341,#REF!,1,FALSE)</f>
        <v>#REF!</v>
      </c>
      <c r="F341" s="6" t="e">
        <f>VLOOKUP(C341,#REF!,1,FALSE)</f>
        <v>#REF!</v>
      </c>
      <c r="G341" s="6" t="e">
        <f>VLOOKUP(C341,#REF!,1,FALSE)</f>
        <v>#REF!</v>
      </c>
      <c r="H341" s="6" t="e">
        <f>VLOOKUP(C341,#REF!,1,FALSE)</f>
        <v>#REF!</v>
      </c>
      <c r="I341" s="6" t="e">
        <f>VLOOKUP(C341,#REF!,1,FALSE)</f>
        <v>#REF!</v>
      </c>
    </row>
    <row r="342" spans="1:9" x14ac:dyDescent="0.3">
      <c r="A342" s="15">
        <v>325</v>
      </c>
      <c r="B342" s="14" t="s">
        <v>4</v>
      </c>
      <c r="C342" s="15">
        <v>325001318</v>
      </c>
      <c r="D342" s="14" t="s">
        <v>269</v>
      </c>
      <c r="E342" s="6" t="e">
        <f>VLOOKUP(C342,#REF!,1,FALSE)</f>
        <v>#REF!</v>
      </c>
      <c r="F342" s="6" t="e">
        <f>VLOOKUP(C342,#REF!,1,FALSE)</f>
        <v>#REF!</v>
      </c>
      <c r="G342" s="6" t="e">
        <f>VLOOKUP(C342,#REF!,1,FALSE)</f>
        <v>#REF!</v>
      </c>
      <c r="H342" s="6" t="e">
        <f>VLOOKUP(C342,#REF!,1,FALSE)</f>
        <v>#REF!</v>
      </c>
      <c r="I342" s="6" t="e">
        <f>VLOOKUP(C342,#REF!,1,FALSE)</f>
        <v>#REF!</v>
      </c>
    </row>
    <row r="343" spans="1:9" x14ac:dyDescent="0.3">
      <c r="A343" s="15">
        <v>325</v>
      </c>
      <c r="B343" s="14" t="s">
        <v>4</v>
      </c>
      <c r="C343" s="15">
        <v>325001334</v>
      </c>
      <c r="D343" s="14" t="s">
        <v>270</v>
      </c>
      <c r="E343" s="6" t="e">
        <f>VLOOKUP(C343,#REF!,1,FALSE)</f>
        <v>#REF!</v>
      </c>
      <c r="F343" s="6" t="e">
        <f>VLOOKUP(C343,#REF!,1,FALSE)</f>
        <v>#REF!</v>
      </c>
      <c r="G343" s="6" t="e">
        <f>VLOOKUP(C343,#REF!,1,FALSE)</f>
        <v>#REF!</v>
      </c>
      <c r="H343" s="6" t="e">
        <f>VLOOKUP(C343,#REF!,1,FALSE)</f>
        <v>#REF!</v>
      </c>
      <c r="I343" s="6" t="e">
        <f>VLOOKUP(C343,#REF!,1,FALSE)</f>
        <v>#REF!</v>
      </c>
    </row>
    <row r="344" spans="1:9" x14ac:dyDescent="0.3">
      <c r="A344" s="19">
        <v>325</v>
      </c>
      <c r="B344" s="18" t="s">
        <v>4</v>
      </c>
      <c r="C344" s="17">
        <v>325001349</v>
      </c>
      <c r="D344" s="16" t="s">
        <v>366</v>
      </c>
      <c r="E344" s="6" t="e">
        <f>VLOOKUP(C344,#REF!,1,FALSE)</f>
        <v>#REF!</v>
      </c>
      <c r="F344" s="6" t="e">
        <f>VLOOKUP(C344,#REF!,1,FALSE)</f>
        <v>#REF!</v>
      </c>
      <c r="G344" s="6" t="e">
        <f>VLOOKUP(C344,#REF!,1,FALSE)</f>
        <v>#REF!</v>
      </c>
      <c r="H344" s="6" t="e">
        <f>VLOOKUP(C344,#REF!,1,FALSE)</f>
        <v>#REF!</v>
      </c>
      <c r="I344" s="6" t="e">
        <f>VLOOKUP(C344,#REF!,1,FALSE)</f>
        <v>#REF!</v>
      </c>
    </row>
    <row r="345" spans="1:9" x14ac:dyDescent="0.3">
      <c r="A345" s="19">
        <v>325</v>
      </c>
      <c r="B345" s="18" t="s">
        <v>4</v>
      </c>
      <c r="C345" s="17">
        <v>325001351</v>
      </c>
      <c r="D345" s="16" t="s">
        <v>365</v>
      </c>
      <c r="E345" s="6" t="e">
        <f>VLOOKUP(C345,#REF!,1,FALSE)</f>
        <v>#REF!</v>
      </c>
      <c r="F345" s="6" t="e">
        <f>VLOOKUP(C345,#REF!,1,FALSE)</f>
        <v>#REF!</v>
      </c>
      <c r="G345" s="6" t="e">
        <f>VLOOKUP(C345,#REF!,1,FALSE)</f>
        <v>#REF!</v>
      </c>
      <c r="H345" s="6" t="e">
        <f>VLOOKUP(C345,#REF!,1,FALSE)</f>
        <v>#REF!</v>
      </c>
      <c r="I345" s="6" t="e">
        <f>VLOOKUP(C345,#REF!,1,FALSE)</f>
        <v>#REF!</v>
      </c>
    </row>
    <row r="346" spans="1:9" x14ac:dyDescent="0.3">
      <c r="A346" s="19">
        <v>325</v>
      </c>
      <c r="B346" s="18" t="s">
        <v>4</v>
      </c>
      <c r="C346" s="17">
        <v>325001355</v>
      </c>
      <c r="D346" s="16" t="s">
        <v>364</v>
      </c>
      <c r="E346" s="6" t="e">
        <f>VLOOKUP(C346,#REF!,1,FALSE)</f>
        <v>#REF!</v>
      </c>
      <c r="F346" s="6" t="e">
        <f>VLOOKUP(C346,#REF!,1,FALSE)</f>
        <v>#REF!</v>
      </c>
      <c r="G346" s="6" t="e">
        <f>VLOOKUP(C346,#REF!,1,FALSE)</f>
        <v>#REF!</v>
      </c>
      <c r="H346" s="6" t="e">
        <f>VLOOKUP(C346,#REF!,1,FALSE)</f>
        <v>#REF!</v>
      </c>
      <c r="I346" s="6" t="e">
        <f>VLOOKUP(C346,#REF!,1,FALSE)</f>
        <v>#REF!</v>
      </c>
    </row>
    <row r="347" spans="1:9" x14ac:dyDescent="0.3">
      <c r="A347" s="15">
        <v>325</v>
      </c>
      <c r="B347" s="14" t="s">
        <v>4</v>
      </c>
      <c r="C347" s="15">
        <v>325001359</v>
      </c>
      <c r="D347" s="14" t="s">
        <v>271</v>
      </c>
      <c r="E347" s="6" t="e">
        <f>VLOOKUP(C347,#REF!,1,FALSE)</f>
        <v>#REF!</v>
      </c>
      <c r="F347" s="6" t="e">
        <f>VLOOKUP(C347,#REF!,1,FALSE)</f>
        <v>#REF!</v>
      </c>
      <c r="G347" s="6" t="e">
        <f>VLOOKUP(C347,#REF!,1,FALSE)</f>
        <v>#REF!</v>
      </c>
      <c r="H347" s="6" t="e">
        <f>VLOOKUP(C347,#REF!,1,FALSE)</f>
        <v>#REF!</v>
      </c>
      <c r="I347" s="6" t="e">
        <f>VLOOKUP(C347,#REF!,1,FALSE)</f>
        <v>#REF!</v>
      </c>
    </row>
    <row r="348" spans="1:9" x14ac:dyDescent="0.3">
      <c r="A348" s="19">
        <v>325</v>
      </c>
      <c r="B348" s="18" t="s">
        <v>4</v>
      </c>
      <c r="C348" s="17">
        <v>325001382</v>
      </c>
      <c r="D348" s="16" t="s">
        <v>363</v>
      </c>
      <c r="E348" s="6" t="e">
        <f>VLOOKUP(C348,#REF!,1,FALSE)</f>
        <v>#REF!</v>
      </c>
      <c r="F348" s="6" t="e">
        <f>VLOOKUP(C348,#REF!,1,FALSE)</f>
        <v>#REF!</v>
      </c>
      <c r="G348" s="6" t="e">
        <f>VLOOKUP(C348,#REF!,1,FALSE)</f>
        <v>#REF!</v>
      </c>
      <c r="H348" s="6" t="e">
        <f>VLOOKUP(C348,#REF!,1,FALSE)</f>
        <v>#REF!</v>
      </c>
      <c r="I348" s="6" t="e">
        <f>VLOOKUP(C348,#REF!,1,FALSE)</f>
        <v>#REF!</v>
      </c>
    </row>
    <row r="349" spans="1:9" x14ac:dyDescent="0.3">
      <c r="A349" s="15">
        <v>325</v>
      </c>
      <c r="B349" s="14" t="s">
        <v>4</v>
      </c>
      <c r="C349" s="15">
        <v>325001398</v>
      </c>
      <c r="D349" s="14" t="s">
        <v>272</v>
      </c>
      <c r="E349" s="6" t="e">
        <f>VLOOKUP(C349,#REF!,1,FALSE)</f>
        <v>#REF!</v>
      </c>
      <c r="F349" s="6" t="e">
        <f>VLOOKUP(C349,#REF!,1,FALSE)</f>
        <v>#REF!</v>
      </c>
      <c r="G349" s="6" t="e">
        <f>VLOOKUP(C349,#REF!,1,FALSE)</f>
        <v>#REF!</v>
      </c>
      <c r="H349" s="6" t="e">
        <f>VLOOKUP(C349,#REF!,1,FALSE)</f>
        <v>#REF!</v>
      </c>
      <c r="I349" s="6" t="e">
        <f>VLOOKUP(C349,#REF!,1,FALSE)</f>
        <v>#REF!</v>
      </c>
    </row>
    <row r="350" spans="1:9" x14ac:dyDescent="0.3">
      <c r="A350" s="15">
        <v>325</v>
      </c>
      <c r="B350" s="14" t="s">
        <v>4</v>
      </c>
      <c r="C350" s="15">
        <v>325001399</v>
      </c>
      <c r="D350" s="14" t="s">
        <v>273</v>
      </c>
      <c r="E350" s="6" t="e">
        <f>VLOOKUP(C350,#REF!,1,FALSE)</f>
        <v>#REF!</v>
      </c>
      <c r="F350" s="6" t="e">
        <f>VLOOKUP(C350,#REF!,1,FALSE)</f>
        <v>#REF!</v>
      </c>
      <c r="G350" s="6" t="e">
        <f>VLOOKUP(C350,#REF!,1,FALSE)</f>
        <v>#REF!</v>
      </c>
      <c r="H350" s="6" t="e">
        <f>VLOOKUP(C350,#REF!,1,FALSE)</f>
        <v>#REF!</v>
      </c>
      <c r="I350" s="6" t="e">
        <f>VLOOKUP(C350,#REF!,1,FALSE)</f>
        <v>#REF!</v>
      </c>
    </row>
    <row r="351" spans="1:9" x14ac:dyDescent="0.3">
      <c r="A351" s="19">
        <v>325</v>
      </c>
      <c r="B351" s="18" t="s">
        <v>4</v>
      </c>
      <c r="C351" s="17">
        <v>325001408</v>
      </c>
      <c r="D351" s="16" t="s">
        <v>362</v>
      </c>
      <c r="E351" s="6" t="e">
        <f>VLOOKUP(C351,#REF!,1,FALSE)</f>
        <v>#REF!</v>
      </c>
      <c r="F351" s="6" t="e">
        <f>VLOOKUP(C351,#REF!,1,FALSE)</f>
        <v>#REF!</v>
      </c>
      <c r="G351" s="6" t="e">
        <f>VLOOKUP(C351,#REF!,1,FALSE)</f>
        <v>#REF!</v>
      </c>
      <c r="H351" s="6" t="e">
        <f>VLOOKUP(C351,#REF!,1,FALSE)</f>
        <v>#REF!</v>
      </c>
      <c r="I351" s="6" t="e">
        <f>VLOOKUP(C351,#REF!,1,FALSE)</f>
        <v>#REF!</v>
      </c>
    </row>
    <row r="352" spans="1:9" x14ac:dyDescent="0.3">
      <c r="A352" s="15">
        <v>325</v>
      </c>
      <c r="B352" s="14" t="s">
        <v>4</v>
      </c>
      <c r="C352" s="15">
        <v>325001420</v>
      </c>
      <c r="D352" s="14" t="s">
        <v>274</v>
      </c>
      <c r="E352" s="6" t="e">
        <f>VLOOKUP(C352,#REF!,1,FALSE)</f>
        <v>#REF!</v>
      </c>
      <c r="F352" s="6" t="e">
        <f>VLOOKUP(C352,#REF!,1,FALSE)</f>
        <v>#REF!</v>
      </c>
      <c r="G352" s="6" t="e">
        <f>VLOOKUP(C352,#REF!,1,FALSE)</f>
        <v>#REF!</v>
      </c>
      <c r="H352" s="6" t="e">
        <f>VLOOKUP(C352,#REF!,1,FALSE)</f>
        <v>#REF!</v>
      </c>
      <c r="I352" s="6" t="e">
        <f>VLOOKUP(C352,#REF!,1,FALSE)</f>
        <v>#REF!</v>
      </c>
    </row>
    <row r="353" spans="1:9" x14ac:dyDescent="0.3">
      <c r="A353" s="15">
        <v>325</v>
      </c>
      <c r="B353" s="14" t="s">
        <v>4</v>
      </c>
      <c r="C353" s="15">
        <v>325001428</v>
      </c>
      <c r="D353" s="14" t="s">
        <v>275</v>
      </c>
      <c r="E353" s="6" t="e">
        <f>VLOOKUP(C353,#REF!,1,FALSE)</f>
        <v>#REF!</v>
      </c>
      <c r="F353" s="6" t="e">
        <f>VLOOKUP(C353,#REF!,1,FALSE)</f>
        <v>#REF!</v>
      </c>
      <c r="G353" s="6" t="e">
        <f>VLOOKUP(C353,#REF!,1,FALSE)</f>
        <v>#REF!</v>
      </c>
      <c r="H353" s="6" t="e">
        <f>VLOOKUP(C353,#REF!,1,FALSE)</f>
        <v>#REF!</v>
      </c>
      <c r="I353" s="6" t="e">
        <f>VLOOKUP(C353,#REF!,1,FALSE)</f>
        <v>#REF!</v>
      </c>
    </row>
    <row r="354" spans="1:9" x14ac:dyDescent="0.3">
      <c r="A354" s="15">
        <v>325</v>
      </c>
      <c r="B354" s="14" t="s">
        <v>4</v>
      </c>
      <c r="C354" s="15">
        <v>325001433</v>
      </c>
      <c r="D354" s="14" t="s">
        <v>273</v>
      </c>
      <c r="E354" s="6" t="e">
        <f>VLOOKUP(C354,#REF!,1,FALSE)</f>
        <v>#REF!</v>
      </c>
      <c r="F354" s="6" t="e">
        <f>VLOOKUP(C354,#REF!,1,FALSE)</f>
        <v>#REF!</v>
      </c>
      <c r="G354" s="6" t="e">
        <f>VLOOKUP(C354,#REF!,1,FALSE)</f>
        <v>#REF!</v>
      </c>
      <c r="H354" s="6" t="e">
        <f>VLOOKUP(C354,#REF!,1,FALSE)</f>
        <v>#REF!</v>
      </c>
      <c r="I354" s="6" t="e">
        <f>VLOOKUP(C354,#REF!,1,FALSE)</f>
        <v>#REF!</v>
      </c>
    </row>
    <row r="355" spans="1:9" x14ac:dyDescent="0.3">
      <c r="A355" s="15">
        <v>325</v>
      </c>
      <c r="B355" s="14" t="s">
        <v>4</v>
      </c>
      <c r="C355" s="15">
        <v>325001438</v>
      </c>
      <c r="D355" s="14" t="s">
        <v>276</v>
      </c>
      <c r="E355" s="6" t="e">
        <f>VLOOKUP(C355,#REF!,1,FALSE)</f>
        <v>#REF!</v>
      </c>
      <c r="F355" s="6" t="e">
        <f>VLOOKUP(C355,#REF!,1,FALSE)</f>
        <v>#REF!</v>
      </c>
      <c r="G355" s="6" t="e">
        <f>VLOOKUP(C355,#REF!,1,FALSE)</f>
        <v>#REF!</v>
      </c>
      <c r="H355" s="6" t="e">
        <f>VLOOKUP(C355,#REF!,1,FALSE)</f>
        <v>#REF!</v>
      </c>
      <c r="I355" s="6" t="e">
        <f>VLOOKUP(C355,#REF!,1,FALSE)</f>
        <v>#REF!</v>
      </c>
    </row>
    <row r="356" spans="1:9" x14ac:dyDescent="0.3">
      <c r="A356" s="19">
        <v>325</v>
      </c>
      <c r="B356" s="18" t="s">
        <v>4</v>
      </c>
      <c r="C356" s="17">
        <v>325001454</v>
      </c>
      <c r="D356" s="16" t="s">
        <v>361</v>
      </c>
      <c r="E356" s="6" t="e">
        <f>VLOOKUP(C356,#REF!,1,FALSE)</f>
        <v>#REF!</v>
      </c>
      <c r="F356" s="6" t="e">
        <f>VLOOKUP(C356,#REF!,1,FALSE)</f>
        <v>#REF!</v>
      </c>
      <c r="G356" s="6" t="e">
        <f>VLOOKUP(C356,#REF!,1,FALSE)</f>
        <v>#REF!</v>
      </c>
      <c r="H356" s="6" t="e">
        <f>VLOOKUP(C356,#REF!,1,FALSE)</f>
        <v>#REF!</v>
      </c>
      <c r="I356" s="6" t="e">
        <f>VLOOKUP(C356,#REF!,1,FALSE)</f>
        <v>#REF!</v>
      </c>
    </row>
    <row r="357" spans="1:9" x14ac:dyDescent="0.3">
      <c r="A357" s="15">
        <v>325</v>
      </c>
      <c r="B357" s="14" t="s">
        <v>4</v>
      </c>
      <c r="C357" s="15">
        <v>325001455</v>
      </c>
      <c r="D357" s="14" t="s">
        <v>267</v>
      </c>
      <c r="E357" s="6" t="e">
        <f>VLOOKUP(C357,#REF!,1,FALSE)</f>
        <v>#REF!</v>
      </c>
      <c r="F357" s="6" t="e">
        <f>VLOOKUP(C357,#REF!,1,FALSE)</f>
        <v>#REF!</v>
      </c>
      <c r="G357" s="6" t="e">
        <f>VLOOKUP(C357,#REF!,1,FALSE)</f>
        <v>#REF!</v>
      </c>
      <c r="H357" s="6" t="e">
        <f>VLOOKUP(C357,#REF!,1,FALSE)</f>
        <v>#REF!</v>
      </c>
      <c r="I357" s="6" t="e">
        <f>VLOOKUP(C357,#REF!,1,FALSE)</f>
        <v>#REF!</v>
      </c>
    </row>
    <row r="358" spans="1:9" x14ac:dyDescent="0.3">
      <c r="A358" s="15">
        <v>325</v>
      </c>
      <c r="B358" s="14" t="s">
        <v>4</v>
      </c>
      <c r="C358" s="15">
        <v>325001458</v>
      </c>
      <c r="D358" s="14" t="s">
        <v>277</v>
      </c>
      <c r="E358" s="6" t="e">
        <f>VLOOKUP(C358,#REF!,1,FALSE)</f>
        <v>#REF!</v>
      </c>
      <c r="F358" s="6" t="e">
        <f>VLOOKUP(C358,#REF!,1,FALSE)</f>
        <v>#REF!</v>
      </c>
      <c r="G358" s="6" t="e">
        <f>VLOOKUP(C358,#REF!,1,FALSE)</f>
        <v>#REF!</v>
      </c>
      <c r="H358" s="6" t="e">
        <f>VLOOKUP(C358,#REF!,1,FALSE)</f>
        <v>#REF!</v>
      </c>
      <c r="I358" s="6" t="e">
        <f>VLOOKUP(C358,#REF!,1,FALSE)</f>
        <v>#REF!</v>
      </c>
    </row>
    <row r="359" spans="1:9" x14ac:dyDescent="0.3">
      <c r="A359" s="15">
        <v>325</v>
      </c>
      <c r="B359" s="14" t="s">
        <v>4</v>
      </c>
      <c r="C359" s="15">
        <v>325017082</v>
      </c>
      <c r="D359" s="14" t="s">
        <v>278</v>
      </c>
      <c r="E359" s="6" t="e">
        <f>VLOOKUP(C359,#REF!,1,FALSE)</f>
        <v>#REF!</v>
      </c>
      <c r="F359" s="6" t="e">
        <f>VLOOKUP(C359,#REF!,1,FALSE)</f>
        <v>#REF!</v>
      </c>
      <c r="G359" s="6" t="e">
        <f>VLOOKUP(C359,#REF!,1,FALSE)</f>
        <v>#REF!</v>
      </c>
      <c r="H359" s="6" t="e">
        <f>VLOOKUP(C359,#REF!,1,FALSE)</f>
        <v>#REF!</v>
      </c>
      <c r="I359" s="6" t="e">
        <f>VLOOKUP(C359,#REF!,1,FALSE)</f>
        <v>#REF!</v>
      </c>
    </row>
    <row r="360" spans="1:9" x14ac:dyDescent="0.3">
      <c r="A360" s="19">
        <v>325</v>
      </c>
      <c r="B360" s="18" t="s">
        <v>4</v>
      </c>
      <c r="C360" s="17">
        <v>325019659</v>
      </c>
      <c r="D360" s="16" t="s">
        <v>360</v>
      </c>
      <c r="E360" s="6" t="e">
        <f>VLOOKUP(C360,#REF!,1,FALSE)</f>
        <v>#REF!</v>
      </c>
      <c r="F360" s="6" t="e">
        <f>VLOOKUP(C360,#REF!,1,FALSE)</f>
        <v>#REF!</v>
      </c>
      <c r="G360" s="6" t="e">
        <f>VLOOKUP(C360,#REF!,1,FALSE)</f>
        <v>#REF!</v>
      </c>
      <c r="H360" s="6" t="e">
        <f>VLOOKUP(C360,#REF!,1,FALSE)</f>
        <v>#REF!</v>
      </c>
      <c r="I360" s="6" t="e">
        <f>VLOOKUP(C360,#REF!,1,FALSE)</f>
        <v>#REF!</v>
      </c>
    </row>
    <row r="361" spans="1:9" x14ac:dyDescent="0.3">
      <c r="A361" s="15">
        <v>325</v>
      </c>
      <c r="B361" s="14" t="s">
        <v>4</v>
      </c>
      <c r="C361" s="15">
        <v>325030143</v>
      </c>
      <c r="D361" s="14" t="s">
        <v>34</v>
      </c>
      <c r="E361" s="6" t="e">
        <f>VLOOKUP(C361,#REF!,1,FALSE)</f>
        <v>#REF!</v>
      </c>
      <c r="F361" s="6" t="e">
        <f>VLOOKUP(C361,#REF!,1,FALSE)</f>
        <v>#REF!</v>
      </c>
      <c r="G361" s="6" t="e">
        <f>VLOOKUP(C361,#REF!,1,FALSE)</f>
        <v>#REF!</v>
      </c>
      <c r="H361" s="6" t="e">
        <f>VLOOKUP(C361,#REF!,1,FALSE)</f>
        <v>#REF!</v>
      </c>
      <c r="I361" s="6" t="e">
        <f>VLOOKUP(C361,#REF!,1,FALSE)</f>
        <v>#REF!</v>
      </c>
    </row>
    <row r="362" spans="1:9" x14ac:dyDescent="0.3">
      <c r="A362" s="15">
        <v>325</v>
      </c>
      <c r="B362" s="14" t="s">
        <v>4</v>
      </c>
      <c r="C362" s="15">
        <v>325030144</v>
      </c>
      <c r="D362" s="14" t="s">
        <v>35</v>
      </c>
      <c r="E362" s="6" t="e">
        <f>VLOOKUP(C362,#REF!,1,FALSE)</f>
        <v>#REF!</v>
      </c>
      <c r="F362" s="6" t="e">
        <f>VLOOKUP(C362,#REF!,1,FALSE)</f>
        <v>#REF!</v>
      </c>
      <c r="G362" s="6" t="e">
        <f>VLOOKUP(C362,#REF!,1,FALSE)</f>
        <v>#REF!</v>
      </c>
      <c r="H362" s="6" t="e">
        <f>VLOOKUP(C362,#REF!,1,FALSE)</f>
        <v>#REF!</v>
      </c>
      <c r="I362" s="6" t="e">
        <f>VLOOKUP(C362,#REF!,1,FALSE)</f>
        <v>#REF!</v>
      </c>
    </row>
    <row r="363" spans="1:9" x14ac:dyDescent="0.3">
      <c r="A363" s="15">
        <v>325</v>
      </c>
      <c r="B363" s="14" t="s">
        <v>4</v>
      </c>
      <c r="C363" s="15">
        <v>325030146</v>
      </c>
      <c r="D363" s="14" t="s">
        <v>36</v>
      </c>
      <c r="E363" s="6" t="e">
        <f>VLOOKUP(C363,#REF!,1,FALSE)</f>
        <v>#REF!</v>
      </c>
      <c r="F363" s="6" t="e">
        <f>VLOOKUP(C363,#REF!,1,FALSE)</f>
        <v>#REF!</v>
      </c>
      <c r="G363" s="6" t="e">
        <f>VLOOKUP(C363,#REF!,1,FALSE)</f>
        <v>#REF!</v>
      </c>
      <c r="H363" s="6" t="e">
        <f>VLOOKUP(C363,#REF!,1,FALSE)</f>
        <v>#REF!</v>
      </c>
      <c r="I363" s="6" t="e">
        <f>VLOOKUP(C363,#REF!,1,FALSE)</f>
        <v>#REF!</v>
      </c>
    </row>
    <row r="364" spans="1:9" x14ac:dyDescent="0.3">
      <c r="A364" s="15">
        <v>325</v>
      </c>
      <c r="B364" s="14" t="s">
        <v>4</v>
      </c>
      <c r="C364" s="15">
        <v>325030147</v>
      </c>
      <c r="D364" s="14" t="s">
        <v>37</v>
      </c>
      <c r="E364" s="6" t="e">
        <f>VLOOKUP(C364,#REF!,1,FALSE)</f>
        <v>#REF!</v>
      </c>
      <c r="F364" s="6" t="e">
        <f>VLOOKUP(C364,#REF!,1,FALSE)</f>
        <v>#REF!</v>
      </c>
      <c r="G364" s="6" t="e">
        <f>VLOOKUP(C364,#REF!,1,FALSE)</f>
        <v>#REF!</v>
      </c>
      <c r="H364" s="6" t="e">
        <f>VLOOKUP(C364,#REF!,1,FALSE)</f>
        <v>#REF!</v>
      </c>
      <c r="I364" s="6" t="e">
        <f>VLOOKUP(C364,#REF!,1,FALSE)</f>
        <v>#REF!</v>
      </c>
    </row>
    <row r="365" spans="1:9" x14ac:dyDescent="0.3">
      <c r="A365" s="15">
        <v>325</v>
      </c>
      <c r="B365" s="14" t="s">
        <v>4</v>
      </c>
      <c r="C365" s="15">
        <v>325030149</v>
      </c>
      <c r="D365" s="14" t="s">
        <v>84</v>
      </c>
      <c r="E365" s="6" t="e">
        <f>VLOOKUP(C365,#REF!,1,FALSE)</f>
        <v>#REF!</v>
      </c>
      <c r="F365" s="6" t="e">
        <f>VLOOKUP(C365,#REF!,1,FALSE)</f>
        <v>#REF!</v>
      </c>
      <c r="G365" s="6" t="e">
        <f>VLOOKUP(C365,#REF!,1,FALSE)</f>
        <v>#REF!</v>
      </c>
      <c r="H365" s="6" t="e">
        <f>VLOOKUP(C365,#REF!,1,FALSE)</f>
        <v>#REF!</v>
      </c>
      <c r="I365" s="6" t="e">
        <f>VLOOKUP(C365,#REF!,1,FALSE)</f>
        <v>#REF!</v>
      </c>
    </row>
    <row r="366" spans="1:9" x14ac:dyDescent="0.3">
      <c r="A366" s="15">
        <v>325</v>
      </c>
      <c r="B366" s="14" t="s">
        <v>4</v>
      </c>
      <c r="C366" s="15">
        <v>325030350</v>
      </c>
      <c r="D366" s="14" t="s">
        <v>64</v>
      </c>
      <c r="E366" s="6" t="e">
        <f>VLOOKUP(C366,#REF!,1,FALSE)</f>
        <v>#REF!</v>
      </c>
      <c r="F366" s="6" t="e">
        <f>VLOOKUP(C366,#REF!,1,FALSE)</f>
        <v>#REF!</v>
      </c>
      <c r="G366" s="6" t="e">
        <f>VLOOKUP(C366,#REF!,1,FALSE)</f>
        <v>#REF!</v>
      </c>
      <c r="H366" s="6" t="e">
        <f>VLOOKUP(C366,#REF!,1,FALSE)</f>
        <v>#REF!</v>
      </c>
      <c r="I366" s="6" t="e">
        <f>VLOOKUP(C366,#REF!,1,FALSE)</f>
        <v>#REF!</v>
      </c>
    </row>
    <row r="367" spans="1:9" x14ac:dyDescent="0.3">
      <c r="A367" s="15">
        <v>325</v>
      </c>
      <c r="B367" s="14" t="s">
        <v>4</v>
      </c>
      <c r="C367" s="15">
        <v>325030354</v>
      </c>
      <c r="D367" s="14" t="s">
        <v>85</v>
      </c>
      <c r="E367" s="6" t="e">
        <f>VLOOKUP(C367,#REF!,1,FALSE)</f>
        <v>#REF!</v>
      </c>
      <c r="F367" s="6" t="e">
        <f>VLOOKUP(C367,#REF!,1,FALSE)</f>
        <v>#REF!</v>
      </c>
      <c r="G367" s="6" t="e">
        <f>VLOOKUP(C367,#REF!,1,FALSE)</f>
        <v>#REF!</v>
      </c>
      <c r="H367" s="6" t="e">
        <f>VLOOKUP(C367,#REF!,1,FALSE)</f>
        <v>#REF!</v>
      </c>
      <c r="I367" s="6" t="e">
        <f>VLOOKUP(C367,#REF!,1,FALSE)</f>
        <v>#REF!</v>
      </c>
    </row>
    <row r="368" spans="1:9" x14ac:dyDescent="0.3">
      <c r="A368" s="15">
        <v>325</v>
      </c>
      <c r="B368" s="14" t="s">
        <v>4</v>
      </c>
      <c r="C368" s="15">
        <v>325030356</v>
      </c>
      <c r="D368" s="14" t="s">
        <v>86</v>
      </c>
      <c r="E368" s="6" t="e">
        <f>VLOOKUP(C368,#REF!,1,FALSE)</f>
        <v>#REF!</v>
      </c>
      <c r="F368" s="6" t="e">
        <f>VLOOKUP(C368,#REF!,1,FALSE)</f>
        <v>#REF!</v>
      </c>
      <c r="G368" s="6" t="e">
        <f>VLOOKUP(C368,#REF!,1,FALSE)</f>
        <v>#REF!</v>
      </c>
      <c r="H368" s="6" t="e">
        <f>VLOOKUP(C368,#REF!,1,FALSE)</f>
        <v>#REF!</v>
      </c>
      <c r="I368" s="6" t="e">
        <f>VLOOKUP(C368,#REF!,1,FALSE)</f>
        <v>#REF!</v>
      </c>
    </row>
    <row r="369" spans="1:9" x14ac:dyDescent="0.3">
      <c r="A369" s="15">
        <v>325</v>
      </c>
      <c r="B369" s="14" t="s">
        <v>4</v>
      </c>
      <c r="C369" s="15">
        <v>325030360</v>
      </c>
      <c r="D369" s="14" t="s">
        <v>64</v>
      </c>
      <c r="E369" s="6" t="e">
        <f>VLOOKUP(C369,#REF!,1,FALSE)</f>
        <v>#REF!</v>
      </c>
      <c r="F369" s="6" t="e">
        <f>VLOOKUP(C369,#REF!,1,FALSE)</f>
        <v>#REF!</v>
      </c>
      <c r="G369" s="6" t="e">
        <f>VLOOKUP(C369,#REF!,1,FALSE)</f>
        <v>#REF!</v>
      </c>
      <c r="H369" s="6" t="e">
        <f>VLOOKUP(C369,#REF!,1,FALSE)</f>
        <v>#REF!</v>
      </c>
      <c r="I369" s="6" t="e">
        <f>VLOOKUP(C369,#REF!,1,FALSE)</f>
        <v>#REF!</v>
      </c>
    </row>
    <row r="370" spans="1:9" x14ac:dyDescent="0.3">
      <c r="A370" s="15">
        <v>325</v>
      </c>
      <c r="B370" s="14" t="s">
        <v>4</v>
      </c>
      <c r="C370" s="15">
        <v>325030379</v>
      </c>
      <c r="D370" s="14" t="s">
        <v>86</v>
      </c>
      <c r="E370" s="6" t="e">
        <f>VLOOKUP(C370,#REF!,1,FALSE)</f>
        <v>#REF!</v>
      </c>
      <c r="F370" s="6" t="e">
        <f>VLOOKUP(C370,#REF!,1,FALSE)</f>
        <v>#REF!</v>
      </c>
      <c r="G370" s="6" t="e">
        <f>VLOOKUP(C370,#REF!,1,FALSE)</f>
        <v>#REF!</v>
      </c>
      <c r="H370" s="6" t="e">
        <f>VLOOKUP(C370,#REF!,1,FALSE)</f>
        <v>#REF!</v>
      </c>
      <c r="I370" s="6" t="e">
        <f>VLOOKUP(C370,#REF!,1,FALSE)</f>
        <v>#REF!</v>
      </c>
    </row>
    <row r="371" spans="1:9" x14ac:dyDescent="0.3">
      <c r="A371" s="15">
        <v>325</v>
      </c>
      <c r="B371" s="14" t="s">
        <v>4</v>
      </c>
      <c r="C371" s="15">
        <v>325030384</v>
      </c>
      <c r="D371" s="14" t="s">
        <v>279</v>
      </c>
      <c r="E371" s="6" t="e">
        <f>VLOOKUP(C371,#REF!,1,FALSE)</f>
        <v>#REF!</v>
      </c>
      <c r="F371" s="6" t="e">
        <f>VLOOKUP(C371,#REF!,1,FALSE)</f>
        <v>#REF!</v>
      </c>
      <c r="G371" s="6" t="e">
        <f>VLOOKUP(C371,#REF!,1,FALSE)</f>
        <v>#REF!</v>
      </c>
      <c r="H371" s="6" t="e">
        <f>VLOOKUP(C371,#REF!,1,FALSE)</f>
        <v>#REF!</v>
      </c>
      <c r="I371" s="6" t="e">
        <f>VLOOKUP(C371,#REF!,1,FALSE)</f>
        <v>#REF!</v>
      </c>
    </row>
    <row r="372" spans="1:9" x14ac:dyDescent="0.3">
      <c r="A372" s="19">
        <v>325</v>
      </c>
      <c r="B372" s="18" t="s">
        <v>4</v>
      </c>
      <c r="C372" s="17">
        <v>325031561</v>
      </c>
      <c r="D372" s="16" t="s">
        <v>359</v>
      </c>
      <c r="E372" s="6" t="e">
        <f>VLOOKUP(C372,#REF!,1,FALSE)</f>
        <v>#REF!</v>
      </c>
      <c r="F372" s="6" t="e">
        <f>VLOOKUP(C372,#REF!,1,FALSE)</f>
        <v>#REF!</v>
      </c>
      <c r="G372" s="6" t="e">
        <f>VLOOKUP(C372,#REF!,1,FALSE)</f>
        <v>#REF!</v>
      </c>
      <c r="H372" s="6" t="e">
        <f>VLOOKUP(C372,#REF!,1,FALSE)</f>
        <v>#REF!</v>
      </c>
      <c r="I372" s="6" t="e">
        <f>VLOOKUP(C372,#REF!,1,FALSE)</f>
        <v>#REF!</v>
      </c>
    </row>
    <row r="373" spans="1:9" x14ac:dyDescent="0.3">
      <c r="A373" s="15">
        <v>326</v>
      </c>
      <c r="B373" s="14" t="s">
        <v>3</v>
      </c>
      <c r="C373" s="15">
        <v>326</v>
      </c>
      <c r="D373" s="14" t="s">
        <v>280</v>
      </c>
      <c r="E373" s="6" t="e">
        <f>VLOOKUP(C373,#REF!,1,FALSE)</f>
        <v>#REF!</v>
      </c>
      <c r="F373" s="6" t="e">
        <f>VLOOKUP(C373,#REF!,1,FALSE)</f>
        <v>#REF!</v>
      </c>
      <c r="G373" s="6" t="e">
        <f>VLOOKUP(C373,#REF!,1,FALSE)</f>
        <v>#REF!</v>
      </c>
      <c r="H373" s="6" t="e">
        <f>VLOOKUP(C373,#REF!,1,FALSE)</f>
        <v>#REF!</v>
      </c>
      <c r="I373" s="6" t="e">
        <f>VLOOKUP(C373,#REF!,1,FALSE)</f>
        <v>#REF!</v>
      </c>
    </row>
    <row r="374" spans="1:9" x14ac:dyDescent="0.3">
      <c r="A374" s="15">
        <v>326</v>
      </c>
      <c r="B374" s="14" t="s">
        <v>3</v>
      </c>
      <c r="C374" s="15">
        <v>721</v>
      </c>
      <c r="D374" s="14" t="s">
        <v>38</v>
      </c>
      <c r="E374" s="6" t="e">
        <f>VLOOKUP(C374,#REF!,1,FALSE)</f>
        <v>#REF!</v>
      </c>
      <c r="F374" s="6" t="e">
        <f>VLOOKUP(C374,#REF!,1,FALSE)</f>
        <v>#REF!</v>
      </c>
      <c r="G374" s="6" t="e">
        <f>VLOOKUP(C374,#REF!,1,FALSE)</f>
        <v>#REF!</v>
      </c>
      <c r="H374" s="6" t="e">
        <f>VLOOKUP(C374,#REF!,1,FALSE)</f>
        <v>#REF!</v>
      </c>
      <c r="I374" s="6" t="e">
        <f>VLOOKUP(C374,#REF!,1,FALSE)</f>
        <v>#REF!</v>
      </c>
    </row>
    <row r="375" spans="1:9" x14ac:dyDescent="0.3">
      <c r="A375" s="8">
        <v>326</v>
      </c>
      <c r="B375" s="7" t="s">
        <v>3</v>
      </c>
      <c r="C375" s="8">
        <v>722</v>
      </c>
      <c r="D375" s="7" t="s">
        <v>39</v>
      </c>
      <c r="E375" s="6" t="e">
        <f>VLOOKUP(C375,#REF!,1,FALSE)</f>
        <v>#REF!</v>
      </c>
      <c r="F375" s="6" t="e">
        <f>VLOOKUP(C375,#REF!,1,FALSE)</f>
        <v>#REF!</v>
      </c>
      <c r="G375" s="6" t="e">
        <f>VLOOKUP(C375,#REF!,1,FALSE)</f>
        <v>#REF!</v>
      </c>
      <c r="H375" s="6" t="e">
        <f>VLOOKUP(C375,#REF!,1,FALSE)</f>
        <v>#REF!</v>
      </c>
      <c r="I375" s="6" t="e">
        <f>VLOOKUP(C375,#REF!,1,FALSE)</f>
        <v>#REF!</v>
      </c>
    </row>
    <row r="376" spans="1:9" x14ac:dyDescent="0.3">
      <c r="A376" s="8">
        <v>326</v>
      </c>
      <c r="B376" s="7" t="s">
        <v>3</v>
      </c>
      <c r="C376" s="8">
        <v>723</v>
      </c>
      <c r="D376" s="7" t="s">
        <v>40</v>
      </c>
      <c r="E376" s="6" t="e">
        <f>VLOOKUP(C376,#REF!,1,FALSE)</f>
        <v>#REF!</v>
      </c>
      <c r="F376" s="6" t="e">
        <f>VLOOKUP(C376,#REF!,1,FALSE)</f>
        <v>#REF!</v>
      </c>
      <c r="G376" s="6" t="e">
        <f>VLOOKUP(C376,#REF!,1,FALSE)</f>
        <v>#REF!</v>
      </c>
      <c r="H376" s="6" t="e">
        <f>VLOOKUP(C376,#REF!,1,FALSE)</f>
        <v>#REF!</v>
      </c>
      <c r="I376" s="6" t="e">
        <f>VLOOKUP(C376,#REF!,1,FALSE)</f>
        <v>#REF!</v>
      </c>
    </row>
    <row r="377" spans="1:9" x14ac:dyDescent="0.3">
      <c r="A377" s="12">
        <v>326</v>
      </c>
      <c r="B377" s="11" t="s">
        <v>4</v>
      </c>
      <c r="C377" s="10">
        <v>326000502</v>
      </c>
      <c r="D377" s="9" t="s">
        <v>74</v>
      </c>
      <c r="E377" s="6" t="e">
        <f>VLOOKUP(C377,#REF!,1,FALSE)</f>
        <v>#REF!</v>
      </c>
      <c r="F377" s="6" t="e">
        <f>VLOOKUP(C377,#REF!,1,FALSE)</f>
        <v>#REF!</v>
      </c>
      <c r="G377" s="6" t="e">
        <f>VLOOKUP(C377,#REF!,1,FALSE)</f>
        <v>#REF!</v>
      </c>
      <c r="H377" s="6" t="e">
        <f>VLOOKUP(C377,#REF!,1,FALSE)</f>
        <v>#REF!</v>
      </c>
      <c r="I377" s="6" t="e">
        <f>VLOOKUP(C377,#REF!,1,FALSE)</f>
        <v>#REF!</v>
      </c>
    </row>
    <row r="378" spans="1:9" x14ac:dyDescent="0.3">
      <c r="A378" s="12">
        <v>326</v>
      </c>
      <c r="B378" s="11" t="s">
        <v>4</v>
      </c>
      <c r="C378" s="10">
        <v>326000512</v>
      </c>
      <c r="D378" s="9" t="s">
        <v>358</v>
      </c>
      <c r="E378" s="6" t="e">
        <f>VLOOKUP(C378,#REF!,1,FALSE)</f>
        <v>#REF!</v>
      </c>
      <c r="F378" s="6" t="e">
        <f>VLOOKUP(C378,#REF!,1,FALSE)</f>
        <v>#REF!</v>
      </c>
      <c r="G378" s="6" t="e">
        <f>VLOOKUP(C378,#REF!,1,FALSE)</f>
        <v>#REF!</v>
      </c>
      <c r="H378" s="6" t="e">
        <f>VLOOKUP(C378,#REF!,1,FALSE)</f>
        <v>#REF!</v>
      </c>
      <c r="I378" s="6" t="e">
        <f>VLOOKUP(C378,#REF!,1,FALSE)</f>
        <v>#REF!</v>
      </c>
    </row>
    <row r="379" spans="1:9" x14ac:dyDescent="0.3">
      <c r="A379" s="12">
        <v>326</v>
      </c>
      <c r="B379" s="11" t="s">
        <v>4</v>
      </c>
      <c r="C379" s="10">
        <v>326000525</v>
      </c>
      <c r="D379" s="9" t="s">
        <v>357</v>
      </c>
      <c r="E379" s="6" t="e">
        <f>VLOOKUP(C379,#REF!,1,FALSE)</f>
        <v>#REF!</v>
      </c>
      <c r="F379" s="6" t="e">
        <f>VLOOKUP(C379,#REF!,1,FALSE)</f>
        <v>#REF!</v>
      </c>
      <c r="G379" s="6" t="e">
        <f>VLOOKUP(C379,#REF!,1,FALSE)</f>
        <v>#REF!</v>
      </c>
      <c r="H379" s="6" t="e">
        <f>VLOOKUP(C379,#REF!,1,FALSE)</f>
        <v>#REF!</v>
      </c>
      <c r="I379" s="6" t="e">
        <f>VLOOKUP(C379,#REF!,1,FALSE)</f>
        <v>#REF!</v>
      </c>
    </row>
    <row r="380" spans="1:9" x14ac:dyDescent="0.3">
      <c r="A380" s="12">
        <v>326</v>
      </c>
      <c r="B380" s="11" t="s">
        <v>4</v>
      </c>
      <c r="C380" s="10">
        <v>326000526</v>
      </c>
      <c r="D380" s="9" t="s">
        <v>356</v>
      </c>
      <c r="E380" s="6" t="e">
        <f>VLOOKUP(C380,#REF!,1,FALSE)</f>
        <v>#REF!</v>
      </c>
      <c r="F380" s="6" t="e">
        <f>VLOOKUP(C380,#REF!,1,FALSE)</f>
        <v>#REF!</v>
      </c>
      <c r="G380" s="6" t="e">
        <f>VLOOKUP(C380,#REF!,1,FALSE)</f>
        <v>#REF!</v>
      </c>
      <c r="H380" s="6" t="e">
        <f>VLOOKUP(C380,#REF!,1,FALSE)</f>
        <v>#REF!</v>
      </c>
      <c r="I380" s="6" t="e">
        <f>VLOOKUP(C380,#REF!,1,FALSE)</f>
        <v>#REF!</v>
      </c>
    </row>
    <row r="381" spans="1:9" x14ac:dyDescent="0.3">
      <c r="A381" s="12">
        <v>326</v>
      </c>
      <c r="B381" s="11" t="s">
        <v>4</v>
      </c>
      <c r="C381" s="10">
        <v>326000529</v>
      </c>
      <c r="D381" s="9" t="s">
        <v>355</v>
      </c>
      <c r="E381" s="6" t="e">
        <f>VLOOKUP(C381,#REF!,1,FALSE)</f>
        <v>#REF!</v>
      </c>
      <c r="F381" s="6" t="e">
        <f>VLOOKUP(C381,#REF!,1,FALSE)</f>
        <v>#REF!</v>
      </c>
      <c r="G381" s="6" t="e">
        <f>VLOOKUP(C381,#REF!,1,FALSE)</f>
        <v>#REF!</v>
      </c>
      <c r="H381" s="6" t="e">
        <f>VLOOKUP(C381,#REF!,1,FALSE)</f>
        <v>#REF!</v>
      </c>
      <c r="I381" s="6" t="e">
        <f>VLOOKUP(C381,#REF!,1,FALSE)</f>
        <v>#REF!</v>
      </c>
    </row>
    <row r="382" spans="1:9" x14ac:dyDescent="0.3">
      <c r="A382" s="12">
        <v>326</v>
      </c>
      <c r="B382" s="11" t="s">
        <v>4</v>
      </c>
      <c r="C382" s="10">
        <v>326000553</v>
      </c>
      <c r="D382" s="9" t="s">
        <v>354</v>
      </c>
      <c r="E382" s="6" t="e">
        <f>VLOOKUP(C382,#REF!,1,FALSE)</f>
        <v>#REF!</v>
      </c>
      <c r="F382" s="6" t="e">
        <f>VLOOKUP(C382,#REF!,1,FALSE)</f>
        <v>#REF!</v>
      </c>
      <c r="G382" s="6" t="e">
        <f>VLOOKUP(C382,#REF!,1,FALSE)</f>
        <v>#REF!</v>
      </c>
      <c r="H382" s="6" t="e">
        <f>VLOOKUP(C382,#REF!,1,FALSE)</f>
        <v>#REF!</v>
      </c>
      <c r="I382" s="6" t="e">
        <f>VLOOKUP(C382,#REF!,1,FALSE)</f>
        <v>#REF!</v>
      </c>
    </row>
    <row r="383" spans="1:9" x14ac:dyDescent="0.3">
      <c r="A383" s="12">
        <v>326</v>
      </c>
      <c r="B383" s="11" t="s">
        <v>4</v>
      </c>
      <c r="C383" s="10">
        <v>326000566</v>
      </c>
      <c r="D383" s="9" t="s">
        <v>353</v>
      </c>
      <c r="E383" s="6" t="e">
        <f>VLOOKUP(C383,#REF!,1,FALSE)</f>
        <v>#REF!</v>
      </c>
      <c r="F383" s="6" t="e">
        <f>VLOOKUP(C383,#REF!,1,FALSE)</f>
        <v>#REF!</v>
      </c>
      <c r="G383" s="6" t="e">
        <f>VLOOKUP(C383,#REF!,1,FALSE)</f>
        <v>#REF!</v>
      </c>
      <c r="H383" s="6" t="e">
        <f>VLOOKUP(C383,#REF!,1,FALSE)</f>
        <v>#REF!</v>
      </c>
      <c r="I383" s="6" t="e">
        <f>VLOOKUP(C383,#REF!,1,FALSE)</f>
        <v>#REF!</v>
      </c>
    </row>
    <row r="384" spans="1:9" x14ac:dyDescent="0.3">
      <c r="A384" s="12">
        <v>326</v>
      </c>
      <c r="B384" s="11" t="s">
        <v>4</v>
      </c>
      <c r="C384" s="10">
        <v>326000574</v>
      </c>
      <c r="D384" s="9" t="s">
        <v>352</v>
      </c>
      <c r="E384" s="6" t="e">
        <f>VLOOKUP(C384,#REF!,1,FALSE)</f>
        <v>#REF!</v>
      </c>
      <c r="F384" s="6" t="e">
        <f>VLOOKUP(C384,#REF!,1,FALSE)</f>
        <v>#REF!</v>
      </c>
      <c r="G384" s="6" t="e">
        <f>VLOOKUP(C384,#REF!,1,FALSE)</f>
        <v>#REF!</v>
      </c>
      <c r="H384" s="6" t="e">
        <f>VLOOKUP(C384,#REF!,1,FALSE)</f>
        <v>#REF!</v>
      </c>
      <c r="I384" s="6" t="e">
        <f>VLOOKUP(C384,#REF!,1,FALSE)</f>
        <v>#REF!</v>
      </c>
    </row>
    <row r="385" spans="1:9" x14ac:dyDescent="0.3">
      <c r="A385" s="12">
        <v>326</v>
      </c>
      <c r="B385" s="11" t="s">
        <v>4</v>
      </c>
      <c r="C385" s="10">
        <v>326001492</v>
      </c>
      <c r="D385" s="9" t="s">
        <v>351</v>
      </c>
      <c r="E385" s="6" t="e">
        <f>VLOOKUP(C385,#REF!,1,FALSE)</f>
        <v>#REF!</v>
      </c>
      <c r="F385" s="6" t="e">
        <f>VLOOKUP(C385,#REF!,1,FALSE)</f>
        <v>#REF!</v>
      </c>
      <c r="G385" s="6" t="e">
        <f>VLOOKUP(C385,#REF!,1,FALSE)</f>
        <v>#REF!</v>
      </c>
      <c r="H385" s="6" t="e">
        <f>VLOOKUP(C385,#REF!,1,FALSE)</f>
        <v>#REF!</v>
      </c>
      <c r="I385" s="6" t="e">
        <f>VLOOKUP(C385,#REF!,1,FALSE)</f>
        <v>#REF!</v>
      </c>
    </row>
    <row r="386" spans="1:9" x14ac:dyDescent="0.3">
      <c r="A386" s="8">
        <v>326</v>
      </c>
      <c r="B386" s="7" t="s">
        <v>4</v>
      </c>
      <c r="C386" s="8">
        <v>326001549</v>
      </c>
      <c r="D386" s="7" t="s">
        <v>281</v>
      </c>
      <c r="E386" s="6" t="e">
        <f>VLOOKUP(C386,#REF!,1,FALSE)</f>
        <v>#REF!</v>
      </c>
      <c r="F386" s="6" t="e">
        <f>VLOOKUP(C386,#REF!,1,FALSE)</f>
        <v>#REF!</v>
      </c>
      <c r="G386" s="6" t="e">
        <f>VLOOKUP(C386,#REF!,1,FALSE)</f>
        <v>#REF!</v>
      </c>
      <c r="H386" s="6" t="e">
        <f>VLOOKUP(C386,#REF!,1,FALSE)</f>
        <v>#REF!</v>
      </c>
      <c r="I386" s="6" t="e">
        <f>VLOOKUP(C386,#REF!,1,FALSE)</f>
        <v>#REF!</v>
      </c>
    </row>
    <row r="387" spans="1:9" x14ac:dyDescent="0.3">
      <c r="A387" s="8">
        <v>326</v>
      </c>
      <c r="B387" s="7" t="s">
        <v>4</v>
      </c>
      <c r="C387" s="8">
        <v>326001562</v>
      </c>
      <c r="D387" s="7" t="s">
        <v>282</v>
      </c>
      <c r="E387" s="6" t="e">
        <f>VLOOKUP(C387,#REF!,1,FALSE)</f>
        <v>#REF!</v>
      </c>
      <c r="F387" s="6" t="e">
        <f>VLOOKUP(C387,#REF!,1,FALSE)</f>
        <v>#REF!</v>
      </c>
      <c r="G387" s="6" t="e">
        <f>VLOOKUP(C387,#REF!,1,FALSE)</f>
        <v>#REF!</v>
      </c>
      <c r="H387" s="6" t="e">
        <f>VLOOKUP(C387,#REF!,1,FALSE)</f>
        <v>#REF!</v>
      </c>
      <c r="I387" s="6" t="e">
        <f>VLOOKUP(C387,#REF!,1,FALSE)</f>
        <v>#REF!</v>
      </c>
    </row>
    <row r="388" spans="1:9" x14ac:dyDescent="0.3">
      <c r="A388" s="8">
        <v>326</v>
      </c>
      <c r="B388" s="7" t="s">
        <v>4</v>
      </c>
      <c r="C388" s="8">
        <v>326001575</v>
      </c>
      <c r="D388" s="7" t="s">
        <v>224</v>
      </c>
      <c r="E388" s="6" t="e">
        <f>VLOOKUP(C388,#REF!,1,FALSE)</f>
        <v>#REF!</v>
      </c>
      <c r="F388" s="6" t="e">
        <f>VLOOKUP(C388,#REF!,1,FALSE)</f>
        <v>#REF!</v>
      </c>
      <c r="G388" s="6" t="e">
        <f>VLOOKUP(C388,#REF!,1,FALSE)</f>
        <v>#REF!</v>
      </c>
      <c r="H388" s="6" t="e">
        <f>VLOOKUP(C388,#REF!,1,FALSE)</f>
        <v>#REF!</v>
      </c>
      <c r="I388" s="6" t="e">
        <f>VLOOKUP(C388,#REF!,1,FALSE)</f>
        <v>#REF!</v>
      </c>
    </row>
    <row r="389" spans="1:9" x14ac:dyDescent="0.3">
      <c r="A389" s="12">
        <v>326</v>
      </c>
      <c r="B389" s="11" t="s">
        <v>4</v>
      </c>
      <c r="C389" s="10">
        <v>326001578</v>
      </c>
      <c r="D389" s="9" t="s">
        <v>350</v>
      </c>
      <c r="E389" s="6" t="e">
        <f>VLOOKUP(C389,#REF!,1,FALSE)</f>
        <v>#REF!</v>
      </c>
      <c r="F389" s="6" t="e">
        <f>VLOOKUP(C389,#REF!,1,FALSE)</f>
        <v>#REF!</v>
      </c>
      <c r="G389" s="6" t="e">
        <f>VLOOKUP(C389,#REF!,1,FALSE)</f>
        <v>#REF!</v>
      </c>
      <c r="H389" s="6" t="e">
        <f>VLOOKUP(C389,#REF!,1,FALSE)</f>
        <v>#REF!</v>
      </c>
      <c r="I389" s="6" t="e">
        <f>VLOOKUP(C389,#REF!,1,FALSE)</f>
        <v>#REF!</v>
      </c>
    </row>
    <row r="390" spans="1:9" x14ac:dyDescent="0.3">
      <c r="A390" s="8">
        <v>326</v>
      </c>
      <c r="B390" s="7" t="s">
        <v>4</v>
      </c>
      <c r="C390" s="8">
        <v>326001597</v>
      </c>
      <c r="D390" s="7" t="s">
        <v>283</v>
      </c>
      <c r="E390" s="6" t="e">
        <f>VLOOKUP(C390,#REF!,1,FALSE)</f>
        <v>#REF!</v>
      </c>
      <c r="F390" s="6" t="e">
        <f>VLOOKUP(C390,#REF!,1,FALSE)</f>
        <v>#REF!</v>
      </c>
      <c r="G390" s="6" t="e">
        <f>VLOOKUP(C390,#REF!,1,FALSE)</f>
        <v>#REF!</v>
      </c>
      <c r="H390" s="6" t="e">
        <f>VLOOKUP(C390,#REF!,1,FALSE)</f>
        <v>#REF!</v>
      </c>
      <c r="I390" s="6" t="e">
        <f>VLOOKUP(C390,#REF!,1,FALSE)</f>
        <v>#REF!</v>
      </c>
    </row>
    <row r="391" spans="1:9" x14ac:dyDescent="0.3">
      <c r="A391" s="8">
        <v>326</v>
      </c>
      <c r="B391" s="7" t="s">
        <v>4</v>
      </c>
      <c r="C391" s="8">
        <v>326001598</v>
      </c>
      <c r="D391" s="7" t="s">
        <v>284</v>
      </c>
      <c r="E391" s="6" t="e">
        <f>VLOOKUP(C391,#REF!,1,FALSE)</f>
        <v>#REF!</v>
      </c>
      <c r="F391" s="6" t="e">
        <f>VLOOKUP(C391,#REF!,1,FALSE)</f>
        <v>#REF!</v>
      </c>
      <c r="G391" s="6" t="e">
        <f>VLOOKUP(C391,#REF!,1,FALSE)</f>
        <v>#REF!</v>
      </c>
      <c r="H391" s="6" t="e">
        <f>VLOOKUP(C391,#REF!,1,FALSE)</f>
        <v>#REF!</v>
      </c>
      <c r="I391" s="6" t="e">
        <f>VLOOKUP(C391,#REF!,1,FALSE)</f>
        <v>#REF!</v>
      </c>
    </row>
    <row r="392" spans="1:9" x14ac:dyDescent="0.3">
      <c r="A392" s="8">
        <v>326</v>
      </c>
      <c r="B392" s="7" t="s">
        <v>4</v>
      </c>
      <c r="C392" s="8">
        <v>326001603</v>
      </c>
      <c r="D392" s="7" t="s">
        <v>285</v>
      </c>
      <c r="E392" s="6" t="e">
        <f>VLOOKUP(C392,#REF!,1,FALSE)</f>
        <v>#REF!</v>
      </c>
      <c r="F392" s="6" t="e">
        <f>VLOOKUP(C392,#REF!,1,FALSE)</f>
        <v>#REF!</v>
      </c>
      <c r="G392" s="6" t="e">
        <f>VLOOKUP(C392,#REF!,1,FALSE)</f>
        <v>#REF!</v>
      </c>
      <c r="H392" s="6" t="e">
        <f>VLOOKUP(C392,#REF!,1,FALSE)</f>
        <v>#REF!</v>
      </c>
      <c r="I392" s="6" t="e">
        <f>VLOOKUP(C392,#REF!,1,FALSE)</f>
        <v>#REF!</v>
      </c>
    </row>
    <row r="393" spans="1:9" x14ac:dyDescent="0.3">
      <c r="A393" s="8">
        <v>326</v>
      </c>
      <c r="B393" s="7" t="s">
        <v>4</v>
      </c>
      <c r="C393" s="8">
        <v>326001659</v>
      </c>
      <c r="D393" s="7" t="s">
        <v>286</v>
      </c>
      <c r="E393" s="6" t="e">
        <f>VLOOKUP(C393,#REF!,1,FALSE)</f>
        <v>#REF!</v>
      </c>
      <c r="F393" s="6" t="e">
        <f>VLOOKUP(C393,#REF!,1,FALSE)</f>
        <v>#REF!</v>
      </c>
      <c r="G393" s="6" t="e">
        <f>VLOOKUP(C393,#REF!,1,FALSE)</f>
        <v>#REF!</v>
      </c>
      <c r="H393" s="6" t="e">
        <f>VLOOKUP(C393,#REF!,1,FALSE)</f>
        <v>#REF!</v>
      </c>
      <c r="I393" s="6" t="e">
        <f>VLOOKUP(C393,#REF!,1,FALSE)</f>
        <v>#REF!</v>
      </c>
    </row>
    <row r="394" spans="1:9" x14ac:dyDescent="0.3">
      <c r="A394" s="8">
        <v>326</v>
      </c>
      <c r="B394" s="7" t="s">
        <v>4</v>
      </c>
      <c r="C394" s="8">
        <v>326001660</v>
      </c>
      <c r="D394" s="7" t="s">
        <v>287</v>
      </c>
      <c r="E394" s="6" t="e">
        <f>VLOOKUP(C394,#REF!,1,FALSE)</f>
        <v>#REF!</v>
      </c>
      <c r="F394" s="6" t="e">
        <f>VLOOKUP(C394,#REF!,1,FALSE)</f>
        <v>#REF!</v>
      </c>
      <c r="G394" s="6" t="e">
        <f>VLOOKUP(C394,#REF!,1,FALSE)</f>
        <v>#REF!</v>
      </c>
      <c r="H394" s="6" t="e">
        <f>VLOOKUP(C394,#REF!,1,FALSE)</f>
        <v>#REF!</v>
      </c>
      <c r="I394" s="6" t="e">
        <f>VLOOKUP(C394,#REF!,1,FALSE)</f>
        <v>#REF!</v>
      </c>
    </row>
    <row r="395" spans="1:9" x14ac:dyDescent="0.3">
      <c r="A395" s="8">
        <v>326</v>
      </c>
      <c r="B395" s="7" t="s">
        <v>4</v>
      </c>
      <c r="C395" s="8">
        <v>326001684</v>
      </c>
      <c r="D395" s="7" t="s">
        <v>288</v>
      </c>
      <c r="E395" s="6" t="e">
        <f>VLOOKUP(C395,#REF!,1,FALSE)</f>
        <v>#REF!</v>
      </c>
      <c r="F395" s="6" t="e">
        <f>VLOOKUP(C395,#REF!,1,FALSE)</f>
        <v>#REF!</v>
      </c>
      <c r="G395" s="6" t="e">
        <f>VLOOKUP(C395,#REF!,1,FALSE)</f>
        <v>#REF!</v>
      </c>
      <c r="H395" s="6" t="e">
        <f>VLOOKUP(C395,#REF!,1,FALSE)</f>
        <v>#REF!</v>
      </c>
      <c r="I395" s="6" t="e">
        <f>VLOOKUP(C395,#REF!,1,FALSE)</f>
        <v>#REF!</v>
      </c>
    </row>
    <row r="396" spans="1:9" x14ac:dyDescent="0.3">
      <c r="A396" s="8">
        <v>326</v>
      </c>
      <c r="B396" s="7" t="s">
        <v>4</v>
      </c>
      <c r="C396" s="8">
        <v>326001742</v>
      </c>
      <c r="D396" s="7" t="s">
        <v>289</v>
      </c>
      <c r="E396" s="6" t="e">
        <f>VLOOKUP(C396,#REF!,1,FALSE)</f>
        <v>#REF!</v>
      </c>
      <c r="F396" s="6" t="e">
        <f>VLOOKUP(C396,#REF!,1,FALSE)</f>
        <v>#REF!</v>
      </c>
      <c r="G396" s="6" t="e">
        <f>VLOOKUP(C396,#REF!,1,FALSE)</f>
        <v>#REF!</v>
      </c>
      <c r="H396" s="6" t="e">
        <f>VLOOKUP(C396,#REF!,1,FALSE)</f>
        <v>#REF!</v>
      </c>
      <c r="I396" s="6" t="e">
        <f>VLOOKUP(C396,#REF!,1,FALSE)</f>
        <v>#REF!</v>
      </c>
    </row>
    <row r="397" spans="1:9" x14ac:dyDescent="0.3">
      <c r="A397" s="8">
        <v>326</v>
      </c>
      <c r="B397" s="7" t="s">
        <v>4</v>
      </c>
      <c r="C397" s="8">
        <v>326001743</v>
      </c>
      <c r="D397" s="7" t="s">
        <v>290</v>
      </c>
      <c r="E397" s="6" t="e">
        <f>VLOOKUP(C397,#REF!,1,FALSE)</f>
        <v>#REF!</v>
      </c>
      <c r="F397" s="6" t="e">
        <f>VLOOKUP(C397,#REF!,1,FALSE)</f>
        <v>#REF!</v>
      </c>
      <c r="G397" s="6" t="e">
        <f>VLOOKUP(C397,#REF!,1,FALSE)</f>
        <v>#REF!</v>
      </c>
      <c r="H397" s="6" t="e">
        <f>VLOOKUP(C397,#REF!,1,FALSE)</f>
        <v>#REF!</v>
      </c>
      <c r="I397" s="6" t="e">
        <f>VLOOKUP(C397,#REF!,1,FALSE)</f>
        <v>#REF!</v>
      </c>
    </row>
    <row r="398" spans="1:9" x14ac:dyDescent="0.3">
      <c r="A398" s="8">
        <v>326</v>
      </c>
      <c r="B398" s="7" t="s">
        <v>4</v>
      </c>
      <c r="C398" s="8">
        <v>326001754</v>
      </c>
      <c r="D398" s="7" t="s">
        <v>291</v>
      </c>
      <c r="E398" s="6" t="e">
        <f>VLOOKUP(C398,#REF!,1,FALSE)</f>
        <v>#REF!</v>
      </c>
      <c r="F398" s="6" t="e">
        <f>VLOOKUP(C398,#REF!,1,FALSE)</f>
        <v>#REF!</v>
      </c>
      <c r="G398" s="6" t="e">
        <f>VLOOKUP(C398,#REF!,1,FALSE)</f>
        <v>#REF!</v>
      </c>
      <c r="H398" s="6" t="e">
        <f>VLOOKUP(C398,#REF!,1,FALSE)</f>
        <v>#REF!</v>
      </c>
      <c r="I398" s="6" t="e">
        <f>VLOOKUP(C398,#REF!,1,FALSE)</f>
        <v>#REF!</v>
      </c>
    </row>
    <row r="399" spans="1:9" x14ac:dyDescent="0.3">
      <c r="A399" s="8">
        <v>326</v>
      </c>
      <c r="B399" s="7" t="s">
        <v>4</v>
      </c>
      <c r="C399" s="8">
        <v>326001758</v>
      </c>
      <c r="D399" s="7" t="s">
        <v>98</v>
      </c>
      <c r="E399" s="6" t="e">
        <f>VLOOKUP(C399,#REF!,1,FALSE)</f>
        <v>#REF!</v>
      </c>
      <c r="F399" s="6" t="e">
        <f>VLOOKUP(C399,#REF!,1,FALSE)</f>
        <v>#REF!</v>
      </c>
      <c r="G399" s="6" t="e">
        <f>VLOOKUP(C399,#REF!,1,FALSE)</f>
        <v>#REF!</v>
      </c>
      <c r="H399" s="6" t="e">
        <f>VLOOKUP(C399,#REF!,1,FALSE)</f>
        <v>#REF!</v>
      </c>
      <c r="I399" s="6" t="e">
        <f>VLOOKUP(C399,#REF!,1,FALSE)</f>
        <v>#REF!</v>
      </c>
    </row>
    <row r="400" spans="1:9" x14ac:dyDescent="0.3">
      <c r="A400" s="8">
        <v>326</v>
      </c>
      <c r="B400" s="7" t="s">
        <v>4</v>
      </c>
      <c r="C400" s="8">
        <v>326030175</v>
      </c>
      <c r="D400" s="7" t="s">
        <v>87</v>
      </c>
      <c r="E400" s="6" t="e">
        <f>VLOOKUP(C400,#REF!,1,FALSE)</f>
        <v>#REF!</v>
      </c>
      <c r="F400" s="6" t="e">
        <f>VLOOKUP(C400,#REF!,1,FALSE)</f>
        <v>#REF!</v>
      </c>
      <c r="G400" s="6" t="e">
        <f>VLOOKUP(C400,#REF!,1,FALSE)</f>
        <v>#REF!</v>
      </c>
      <c r="H400" s="6" t="e">
        <f>VLOOKUP(C400,#REF!,1,FALSE)</f>
        <v>#REF!</v>
      </c>
      <c r="I400" s="6" t="e">
        <f>VLOOKUP(C400,#REF!,1,FALSE)</f>
        <v>#REF!</v>
      </c>
    </row>
    <row r="401" spans="1:9" x14ac:dyDescent="0.3">
      <c r="A401" s="8">
        <v>326</v>
      </c>
      <c r="B401" s="7" t="s">
        <v>4</v>
      </c>
      <c r="C401" s="8">
        <v>326030176</v>
      </c>
      <c r="D401" s="7" t="s">
        <v>88</v>
      </c>
      <c r="E401" s="6" t="e">
        <f>VLOOKUP(C401,#REF!,1,FALSE)</f>
        <v>#REF!</v>
      </c>
      <c r="F401" s="6" t="e">
        <f>VLOOKUP(C401,#REF!,1,FALSE)</f>
        <v>#REF!</v>
      </c>
      <c r="G401" s="6" t="e">
        <f>VLOOKUP(C401,#REF!,1,FALSE)</f>
        <v>#REF!</v>
      </c>
      <c r="H401" s="6" t="e">
        <f>VLOOKUP(C401,#REF!,1,FALSE)</f>
        <v>#REF!</v>
      </c>
      <c r="I401" s="6" t="e">
        <f>VLOOKUP(C401,#REF!,1,FALSE)</f>
        <v>#REF!</v>
      </c>
    </row>
    <row r="402" spans="1:9" x14ac:dyDescent="0.3">
      <c r="A402" s="8">
        <v>326</v>
      </c>
      <c r="B402" s="7" t="s">
        <v>4</v>
      </c>
      <c r="C402" s="8">
        <v>326030294</v>
      </c>
      <c r="D402" s="7" t="s">
        <v>89</v>
      </c>
      <c r="E402" s="6" t="e">
        <f>VLOOKUP(C402,#REF!,1,FALSE)</f>
        <v>#REF!</v>
      </c>
      <c r="F402" s="6" t="e">
        <f>VLOOKUP(C402,#REF!,1,FALSE)</f>
        <v>#REF!</v>
      </c>
      <c r="G402" s="6" t="e">
        <f>VLOOKUP(C402,#REF!,1,FALSE)</f>
        <v>#REF!</v>
      </c>
      <c r="H402" s="6" t="e">
        <f>VLOOKUP(C402,#REF!,1,FALSE)</f>
        <v>#REF!</v>
      </c>
      <c r="I402" s="6" t="e">
        <f>VLOOKUP(C402,#REF!,1,FALSE)</f>
        <v>#REF!</v>
      </c>
    </row>
    <row r="403" spans="1:9" x14ac:dyDescent="0.3">
      <c r="A403" s="8">
        <v>326</v>
      </c>
      <c r="B403" s="7" t="s">
        <v>4</v>
      </c>
      <c r="C403" s="8">
        <v>326030295</v>
      </c>
      <c r="D403" s="7" t="s">
        <v>41</v>
      </c>
      <c r="E403" s="6" t="e">
        <f>VLOOKUP(C403,#REF!,1,FALSE)</f>
        <v>#REF!</v>
      </c>
      <c r="F403" s="6" t="e">
        <f>VLOOKUP(C403,#REF!,1,FALSE)</f>
        <v>#REF!</v>
      </c>
      <c r="G403" s="6" t="e">
        <f>VLOOKUP(C403,#REF!,1,FALSE)</f>
        <v>#REF!</v>
      </c>
      <c r="H403" s="6" t="e">
        <f>VLOOKUP(C403,#REF!,1,FALSE)</f>
        <v>#REF!</v>
      </c>
      <c r="I403" s="6" t="e">
        <f>VLOOKUP(C403,#REF!,1,FALSE)</f>
        <v>#REF!</v>
      </c>
    </row>
    <row r="404" spans="1:9" x14ac:dyDescent="0.3">
      <c r="A404" s="8">
        <v>326</v>
      </c>
      <c r="B404" s="7" t="s">
        <v>4</v>
      </c>
      <c r="C404" s="8">
        <v>326030348</v>
      </c>
      <c r="D404" s="7" t="s">
        <v>42</v>
      </c>
      <c r="E404" s="6" t="e">
        <f>VLOOKUP(C404,#REF!,1,FALSE)</f>
        <v>#REF!</v>
      </c>
      <c r="F404" s="6" t="e">
        <f>VLOOKUP(C404,#REF!,1,FALSE)</f>
        <v>#REF!</v>
      </c>
      <c r="G404" s="6" t="e">
        <f>VLOOKUP(C404,#REF!,1,FALSE)</f>
        <v>#REF!</v>
      </c>
      <c r="H404" s="6" t="e">
        <f>VLOOKUP(C404,#REF!,1,FALSE)</f>
        <v>#REF!</v>
      </c>
      <c r="I404" s="6" t="e">
        <f>VLOOKUP(C404,#REF!,1,FALSE)</f>
        <v>#REF!</v>
      </c>
    </row>
    <row r="405" spans="1:9" x14ac:dyDescent="0.3">
      <c r="A405" s="2">
        <v>326</v>
      </c>
      <c r="B405" s="2" t="s">
        <v>4</v>
      </c>
      <c r="C405" s="2">
        <v>326030362</v>
      </c>
      <c r="D405" s="2" t="s">
        <v>63</v>
      </c>
      <c r="E405" s="6" t="e">
        <f>VLOOKUP(C405,#REF!,1,FALSE)</f>
        <v>#REF!</v>
      </c>
      <c r="F405" s="6" t="e">
        <f>VLOOKUP(C405,#REF!,1,FALSE)</f>
        <v>#REF!</v>
      </c>
      <c r="G405" s="6" t="e">
        <f>VLOOKUP(C405,#REF!,1,FALSE)</f>
        <v>#REF!</v>
      </c>
      <c r="H405" s="6" t="e">
        <f>VLOOKUP(C405,#REF!,1,FALSE)</f>
        <v>#REF!</v>
      </c>
      <c r="I405" s="6" t="e">
        <f>VLOOKUP(C405,#REF!,1,FALSE)</f>
        <v>#REF!</v>
      </c>
    </row>
    <row r="406" spans="1:9" x14ac:dyDescent="0.3">
      <c r="A406" s="8">
        <v>326</v>
      </c>
      <c r="B406" s="7" t="s">
        <v>4</v>
      </c>
      <c r="C406" s="8">
        <v>326030368</v>
      </c>
      <c r="D406" s="7" t="s">
        <v>15</v>
      </c>
      <c r="E406" s="6" t="e">
        <f>VLOOKUP(C406,#REF!,1,FALSE)</f>
        <v>#REF!</v>
      </c>
      <c r="F406" s="6" t="e">
        <f>VLOOKUP(C406,#REF!,1,FALSE)</f>
        <v>#REF!</v>
      </c>
      <c r="G406" s="6" t="e">
        <f>VLOOKUP(C406,#REF!,1,FALSE)</f>
        <v>#REF!</v>
      </c>
      <c r="H406" s="6" t="e">
        <f>VLOOKUP(C406,#REF!,1,FALSE)</f>
        <v>#REF!</v>
      </c>
      <c r="I406" s="6" t="e">
        <f>VLOOKUP(C406,#REF!,1,FALSE)</f>
        <v>#REF!</v>
      </c>
    </row>
    <row r="407" spans="1:9" x14ac:dyDescent="0.3">
      <c r="A407" s="8">
        <v>326</v>
      </c>
      <c r="B407" s="7" t="s">
        <v>4</v>
      </c>
      <c r="C407" s="8">
        <v>326030369</v>
      </c>
      <c r="D407" s="7" t="s">
        <v>43</v>
      </c>
      <c r="E407" s="6" t="e">
        <f>VLOOKUP(C407,#REF!,1,FALSE)</f>
        <v>#REF!</v>
      </c>
      <c r="F407" s="6" t="e">
        <f>VLOOKUP(C407,#REF!,1,FALSE)</f>
        <v>#REF!</v>
      </c>
      <c r="G407" s="6" t="e">
        <f>VLOOKUP(C407,#REF!,1,FALSE)</f>
        <v>#REF!</v>
      </c>
      <c r="H407" s="6" t="e">
        <f>VLOOKUP(C407,#REF!,1,FALSE)</f>
        <v>#REF!</v>
      </c>
      <c r="I407" s="6" t="e">
        <f>VLOOKUP(C407,#REF!,1,FALSE)</f>
        <v>#REF!</v>
      </c>
    </row>
    <row r="408" spans="1:9" x14ac:dyDescent="0.3">
      <c r="A408" s="8">
        <v>326</v>
      </c>
      <c r="B408" s="7" t="s">
        <v>4</v>
      </c>
      <c r="C408" s="8">
        <v>326030932</v>
      </c>
      <c r="D408" s="7" t="s">
        <v>16</v>
      </c>
      <c r="E408" s="6" t="e">
        <f>VLOOKUP(C408,#REF!,1,FALSE)</f>
        <v>#REF!</v>
      </c>
      <c r="F408" s="6" t="e">
        <f>VLOOKUP(C408,#REF!,1,FALSE)</f>
        <v>#REF!</v>
      </c>
      <c r="G408" s="6" t="e">
        <f>VLOOKUP(C408,#REF!,1,FALSE)</f>
        <v>#REF!</v>
      </c>
      <c r="H408" s="6" t="e">
        <f>VLOOKUP(C408,#REF!,1,FALSE)</f>
        <v>#REF!</v>
      </c>
      <c r="I408" s="6" t="e">
        <f>VLOOKUP(C408,#REF!,1,FALSE)</f>
        <v>#REF!</v>
      </c>
    </row>
    <row r="409" spans="1:9" x14ac:dyDescent="0.3">
      <c r="A409" s="8">
        <v>326</v>
      </c>
      <c r="B409" s="7" t="s">
        <v>4</v>
      </c>
      <c r="C409" s="8">
        <v>326030942</v>
      </c>
      <c r="D409" s="7" t="s">
        <v>74</v>
      </c>
      <c r="E409" s="6" t="e">
        <f>VLOOKUP(C409,#REF!,1,FALSE)</f>
        <v>#REF!</v>
      </c>
      <c r="F409" s="6" t="e">
        <f>VLOOKUP(C409,#REF!,1,FALSE)</f>
        <v>#REF!</v>
      </c>
      <c r="G409" s="6" t="e">
        <f>VLOOKUP(C409,#REF!,1,FALSE)</f>
        <v>#REF!</v>
      </c>
      <c r="H409" s="6" t="e">
        <f>VLOOKUP(C409,#REF!,1,FALSE)</f>
        <v>#REF!</v>
      </c>
      <c r="I409" s="6" t="e">
        <f>VLOOKUP(C409,#REF!,1,FALSE)</f>
        <v>#REF!</v>
      </c>
    </row>
    <row r="410" spans="1:9" x14ac:dyDescent="0.3">
      <c r="A410" s="8">
        <v>326</v>
      </c>
      <c r="B410" s="7" t="s">
        <v>4</v>
      </c>
      <c r="C410" s="8">
        <v>326032211</v>
      </c>
      <c r="D410" s="7" t="s">
        <v>292</v>
      </c>
      <c r="E410" s="6" t="e">
        <f>VLOOKUP(C410,#REF!,1,FALSE)</f>
        <v>#REF!</v>
      </c>
      <c r="F410" s="6" t="e">
        <f>VLOOKUP(C410,#REF!,1,FALSE)</f>
        <v>#REF!</v>
      </c>
      <c r="G410" s="6" t="e">
        <f>VLOOKUP(C410,#REF!,1,FALSE)</f>
        <v>#REF!</v>
      </c>
      <c r="H410" s="6" t="e">
        <f>VLOOKUP(C410,#REF!,1,FALSE)</f>
        <v>#REF!</v>
      </c>
      <c r="I410" s="6" t="e">
        <f>VLOOKUP(C410,#REF!,1,FALSE)</f>
        <v>#REF!</v>
      </c>
    </row>
    <row r="411" spans="1:9" x14ac:dyDescent="0.3">
      <c r="A411" s="8">
        <v>327</v>
      </c>
      <c r="B411" s="7" t="s">
        <v>3</v>
      </c>
      <c r="C411" s="8">
        <v>327</v>
      </c>
      <c r="D411" s="7" t="s">
        <v>293</v>
      </c>
      <c r="E411" s="6" t="e">
        <f>VLOOKUP(C411,#REF!,1,FALSE)</f>
        <v>#REF!</v>
      </c>
      <c r="F411" s="6" t="e">
        <f>VLOOKUP(C411,#REF!,1,FALSE)</f>
        <v>#REF!</v>
      </c>
      <c r="G411" s="6" t="e">
        <f>VLOOKUP(C411,#REF!,1,FALSE)</f>
        <v>#REF!</v>
      </c>
      <c r="H411" s="6" t="e">
        <f>VLOOKUP(C411,#REF!,1,FALSE)</f>
        <v>#REF!</v>
      </c>
      <c r="I411" s="6" t="e">
        <f>VLOOKUP(C411,#REF!,1,FALSE)</f>
        <v>#REF!</v>
      </c>
    </row>
    <row r="412" spans="1:9" x14ac:dyDescent="0.3">
      <c r="A412" s="8">
        <v>327</v>
      </c>
      <c r="B412" s="7" t="s">
        <v>3</v>
      </c>
      <c r="C412" s="8">
        <v>724</v>
      </c>
      <c r="D412" s="7" t="s">
        <v>44</v>
      </c>
      <c r="E412" s="6" t="e">
        <f>VLOOKUP(C412,#REF!,1,FALSE)</f>
        <v>#REF!</v>
      </c>
      <c r="F412" s="6" t="e">
        <f>VLOOKUP(C412,#REF!,1,FALSE)</f>
        <v>#REF!</v>
      </c>
      <c r="G412" s="6" t="e">
        <f>VLOOKUP(C412,#REF!,1,FALSE)</f>
        <v>#REF!</v>
      </c>
      <c r="H412" s="6" t="e">
        <f>VLOOKUP(C412,#REF!,1,FALSE)</f>
        <v>#REF!</v>
      </c>
      <c r="I412" s="6" t="e">
        <f>VLOOKUP(C412,#REF!,1,FALSE)</f>
        <v>#REF!</v>
      </c>
    </row>
    <row r="413" spans="1:9" x14ac:dyDescent="0.3">
      <c r="A413" s="8">
        <v>327</v>
      </c>
      <c r="B413" s="7" t="s">
        <v>3</v>
      </c>
      <c r="C413" s="8">
        <v>725</v>
      </c>
      <c r="D413" s="7" t="s">
        <v>45</v>
      </c>
      <c r="E413" s="6" t="e">
        <f>VLOOKUP(C413,#REF!,1,FALSE)</f>
        <v>#REF!</v>
      </c>
      <c r="F413" s="6" t="e">
        <f>VLOOKUP(C413,#REF!,1,FALSE)</f>
        <v>#REF!</v>
      </c>
      <c r="G413" s="6" t="e">
        <f>VLOOKUP(C413,#REF!,1,FALSE)</f>
        <v>#REF!</v>
      </c>
      <c r="H413" s="6" t="e">
        <f>VLOOKUP(C413,#REF!,1,FALSE)</f>
        <v>#REF!</v>
      </c>
      <c r="I413" s="6" t="e">
        <f>VLOOKUP(C413,#REF!,1,FALSE)</f>
        <v>#REF!</v>
      </c>
    </row>
    <row r="414" spans="1:9" x14ac:dyDescent="0.3">
      <c r="A414" s="8">
        <v>327</v>
      </c>
      <c r="B414" s="7" t="s">
        <v>3</v>
      </c>
      <c r="C414" s="8">
        <v>726</v>
      </c>
      <c r="D414" s="7" t="s">
        <v>46</v>
      </c>
      <c r="E414" s="6" t="e">
        <f>VLOOKUP(C414,#REF!,1,FALSE)</f>
        <v>#REF!</v>
      </c>
      <c r="F414" s="6" t="e">
        <f>VLOOKUP(C414,#REF!,1,FALSE)</f>
        <v>#REF!</v>
      </c>
      <c r="G414" s="6" t="e">
        <f>VLOOKUP(C414,#REF!,1,FALSE)</f>
        <v>#REF!</v>
      </c>
      <c r="H414" s="6" t="e">
        <f>VLOOKUP(C414,#REF!,1,FALSE)</f>
        <v>#REF!</v>
      </c>
      <c r="I414" s="6" t="e">
        <f>VLOOKUP(C414,#REF!,1,FALSE)</f>
        <v>#REF!</v>
      </c>
    </row>
    <row r="415" spans="1:9" x14ac:dyDescent="0.3">
      <c r="A415" s="8">
        <v>327</v>
      </c>
      <c r="B415" s="7" t="s">
        <v>4</v>
      </c>
      <c r="C415" s="8">
        <v>327001762</v>
      </c>
      <c r="D415" s="7" t="s">
        <v>294</v>
      </c>
      <c r="E415" s="6" t="e">
        <f>VLOOKUP(C415,#REF!,1,FALSE)</f>
        <v>#REF!</v>
      </c>
      <c r="F415" s="6" t="e">
        <f>VLOOKUP(C415,#REF!,1,FALSE)</f>
        <v>#REF!</v>
      </c>
      <c r="G415" s="6" t="e">
        <f>VLOOKUP(C415,#REF!,1,FALSE)</f>
        <v>#REF!</v>
      </c>
      <c r="H415" s="6" t="e">
        <f>VLOOKUP(C415,#REF!,1,FALSE)</f>
        <v>#REF!</v>
      </c>
      <c r="I415" s="6" t="e">
        <f>VLOOKUP(C415,#REF!,1,FALSE)</f>
        <v>#REF!</v>
      </c>
    </row>
    <row r="416" spans="1:9" x14ac:dyDescent="0.3">
      <c r="A416" s="8">
        <v>327</v>
      </c>
      <c r="B416" s="7" t="s">
        <v>4</v>
      </c>
      <c r="C416" s="13">
        <v>327001780</v>
      </c>
      <c r="D416" s="7" t="s">
        <v>47</v>
      </c>
      <c r="E416" s="6" t="e">
        <f>VLOOKUP(C416,#REF!,1,FALSE)</f>
        <v>#REF!</v>
      </c>
      <c r="F416" s="6" t="e">
        <f>VLOOKUP(C416,#REF!,1,FALSE)</f>
        <v>#REF!</v>
      </c>
      <c r="G416" s="6" t="e">
        <f>VLOOKUP(C416,#REF!,1,FALSE)</f>
        <v>#REF!</v>
      </c>
      <c r="H416" s="6" t="e">
        <f>VLOOKUP(C416,#REF!,1,FALSE)</f>
        <v>#REF!</v>
      </c>
      <c r="I416" s="6" t="e">
        <f>VLOOKUP(C416,#REF!,1,FALSE)</f>
        <v>#REF!</v>
      </c>
    </row>
    <row r="417" spans="1:9" x14ac:dyDescent="0.3">
      <c r="A417" s="8">
        <v>327</v>
      </c>
      <c r="B417" s="7" t="s">
        <v>4</v>
      </c>
      <c r="C417" s="8">
        <v>327001787</v>
      </c>
      <c r="D417" s="7" t="s">
        <v>295</v>
      </c>
      <c r="E417" s="6" t="e">
        <f>VLOOKUP(C417,#REF!,1,FALSE)</f>
        <v>#REF!</v>
      </c>
      <c r="F417" s="6" t="e">
        <f>VLOOKUP(C417,#REF!,1,FALSE)</f>
        <v>#REF!</v>
      </c>
      <c r="G417" s="6" t="e">
        <f>VLOOKUP(C417,#REF!,1,FALSE)</f>
        <v>#REF!</v>
      </c>
      <c r="H417" s="6" t="e">
        <f>VLOOKUP(C417,#REF!,1,FALSE)</f>
        <v>#REF!</v>
      </c>
      <c r="I417" s="6" t="e">
        <f>VLOOKUP(C417,#REF!,1,FALSE)</f>
        <v>#REF!</v>
      </c>
    </row>
    <row r="418" spans="1:9" x14ac:dyDescent="0.3">
      <c r="A418" s="8">
        <v>327</v>
      </c>
      <c r="B418" s="7" t="s">
        <v>4</v>
      </c>
      <c r="C418" s="8">
        <v>327001788</v>
      </c>
      <c r="D418" s="7" t="s">
        <v>296</v>
      </c>
      <c r="E418" s="6" t="e">
        <f>VLOOKUP(C418,#REF!,1,FALSE)</f>
        <v>#REF!</v>
      </c>
      <c r="F418" s="6" t="e">
        <f>VLOOKUP(C418,#REF!,1,FALSE)</f>
        <v>#REF!</v>
      </c>
      <c r="G418" s="6" t="e">
        <f>VLOOKUP(C418,#REF!,1,FALSE)</f>
        <v>#REF!</v>
      </c>
      <c r="H418" s="6" t="e">
        <f>VLOOKUP(C418,#REF!,1,FALSE)</f>
        <v>#REF!</v>
      </c>
      <c r="I418" s="6" t="e">
        <f>VLOOKUP(C418,#REF!,1,FALSE)</f>
        <v>#REF!</v>
      </c>
    </row>
    <row r="419" spans="1:9" x14ac:dyDescent="0.3">
      <c r="A419" s="12">
        <v>327</v>
      </c>
      <c r="B419" s="11" t="s">
        <v>4</v>
      </c>
      <c r="C419" s="10">
        <v>327001801</v>
      </c>
      <c r="D419" s="9" t="s">
        <v>349</v>
      </c>
      <c r="E419" s="6" t="e">
        <f>VLOOKUP(C419,#REF!,1,FALSE)</f>
        <v>#REF!</v>
      </c>
      <c r="F419" s="6" t="e">
        <f>VLOOKUP(C419,#REF!,1,FALSE)</f>
        <v>#REF!</v>
      </c>
      <c r="G419" s="6" t="e">
        <f>VLOOKUP(C419,#REF!,1,FALSE)</f>
        <v>#REF!</v>
      </c>
      <c r="H419" s="6" t="e">
        <f>VLOOKUP(C419,#REF!,1,FALSE)</f>
        <v>#REF!</v>
      </c>
      <c r="I419" s="6" t="e">
        <f>VLOOKUP(C419,#REF!,1,FALSE)</f>
        <v>#REF!</v>
      </c>
    </row>
    <row r="420" spans="1:9" x14ac:dyDescent="0.3">
      <c r="A420" s="12">
        <v>327</v>
      </c>
      <c r="B420" s="11" t="s">
        <v>4</v>
      </c>
      <c r="C420" s="10">
        <v>327001802</v>
      </c>
      <c r="D420" s="9" t="s">
        <v>348</v>
      </c>
      <c r="E420" s="6" t="e">
        <f>VLOOKUP(C420,#REF!,1,FALSE)</f>
        <v>#REF!</v>
      </c>
      <c r="F420" s="6" t="e">
        <f>VLOOKUP(C420,#REF!,1,FALSE)</f>
        <v>#REF!</v>
      </c>
      <c r="G420" s="6" t="e">
        <f>VLOOKUP(C420,#REF!,1,FALSE)</f>
        <v>#REF!</v>
      </c>
      <c r="H420" s="6" t="e">
        <f>VLOOKUP(C420,#REF!,1,FALSE)</f>
        <v>#REF!</v>
      </c>
      <c r="I420" s="6" t="e">
        <f>VLOOKUP(C420,#REF!,1,FALSE)</f>
        <v>#REF!</v>
      </c>
    </row>
    <row r="421" spans="1:9" x14ac:dyDescent="0.3">
      <c r="A421" s="12">
        <v>327</v>
      </c>
      <c r="B421" s="11" t="s">
        <v>4</v>
      </c>
      <c r="C421" s="10">
        <v>327001804</v>
      </c>
      <c r="D421" s="9" t="s">
        <v>347</v>
      </c>
      <c r="E421" s="6" t="e">
        <f>VLOOKUP(C421,#REF!,1,FALSE)</f>
        <v>#REF!</v>
      </c>
      <c r="F421" s="6" t="e">
        <f>VLOOKUP(C421,#REF!,1,FALSE)</f>
        <v>#REF!</v>
      </c>
      <c r="G421" s="6" t="e">
        <f>VLOOKUP(C421,#REF!,1,FALSE)</f>
        <v>#REF!</v>
      </c>
      <c r="H421" s="6" t="e">
        <f>VLOOKUP(C421,#REF!,1,FALSE)</f>
        <v>#REF!</v>
      </c>
      <c r="I421" s="6" t="e">
        <f>VLOOKUP(C421,#REF!,1,FALSE)</f>
        <v>#REF!</v>
      </c>
    </row>
    <row r="422" spans="1:9" x14ac:dyDescent="0.3">
      <c r="A422" s="8">
        <v>327</v>
      </c>
      <c r="B422" s="7" t="s">
        <v>4</v>
      </c>
      <c r="C422" s="8">
        <v>327001817</v>
      </c>
      <c r="D422" s="7" t="s">
        <v>297</v>
      </c>
      <c r="E422" s="6" t="e">
        <f>VLOOKUP(C422,#REF!,1,FALSE)</f>
        <v>#REF!</v>
      </c>
      <c r="F422" s="6" t="e">
        <f>VLOOKUP(C422,#REF!,1,FALSE)</f>
        <v>#REF!</v>
      </c>
      <c r="G422" s="6" t="e">
        <f>VLOOKUP(C422,#REF!,1,FALSE)</f>
        <v>#REF!</v>
      </c>
      <c r="H422" s="6" t="e">
        <f>VLOOKUP(C422,#REF!,1,FALSE)</f>
        <v>#REF!</v>
      </c>
      <c r="I422" s="6" t="e">
        <f>VLOOKUP(C422,#REF!,1,FALSE)</f>
        <v>#REF!</v>
      </c>
    </row>
    <row r="423" spans="1:9" x14ac:dyDescent="0.3">
      <c r="A423" s="8">
        <v>327</v>
      </c>
      <c r="B423" s="7" t="s">
        <v>4</v>
      </c>
      <c r="C423" s="8">
        <v>327001826</v>
      </c>
      <c r="D423" s="7" t="s">
        <v>298</v>
      </c>
      <c r="E423" s="6" t="e">
        <f>VLOOKUP(C423,#REF!,1,FALSE)</f>
        <v>#REF!</v>
      </c>
      <c r="F423" s="6" t="e">
        <f>VLOOKUP(C423,#REF!,1,FALSE)</f>
        <v>#REF!</v>
      </c>
      <c r="G423" s="6" t="e">
        <f>VLOOKUP(C423,#REF!,1,FALSE)</f>
        <v>#REF!</v>
      </c>
      <c r="H423" s="6" t="e">
        <f>VLOOKUP(C423,#REF!,1,FALSE)</f>
        <v>#REF!</v>
      </c>
      <c r="I423" s="6" t="e">
        <f>VLOOKUP(C423,#REF!,1,FALSE)</f>
        <v>#REF!</v>
      </c>
    </row>
    <row r="424" spans="1:9" x14ac:dyDescent="0.3">
      <c r="A424" s="12">
        <v>327</v>
      </c>
      <c r="B424" s="11" t="s">
        <v>4</v>
      </c>
      <c r="C424" s="10">
        <v>327001830</v>
      </c>
      <c r="D424" s="9" t="s">
        <v>346</v>
      </c>
      <c r="E424" s="6" t="e">
        <f>VLOOKUP(C424,#REF!,1,FALSE)</f>
        <v>#REF!</v>
      </c>
      <c r="F424" s="6" t="e">
        <f>VLOOKUP(C424,#REF!,1,FALSE)</f>
        <v>#REF!</v>
      </c>
      <c r="G424" s="6" t="e">
        <f>VLOOKUP(C424,#REF!,1,FALSE)</f>
        <v>#REF!</v>
      </c>
      <c r="H424" s="6" t="e">
        <f>VLOOKUP(C424,#REF!,1,FALSE)</f>
        <v>#REF!</v>
      </c>
      <c r="I424" s="6" t="e">
        <f>VLOOKUP(C424,#REF!,1,FALSE)</f>
        <v>#REF!</v>
      </c>
    </row>
    <row r="425" spans="1:9" x14ac:dyDescent="0.3">
      <c r="A425" s="8">
        <v>327</v>
      </c>
      <c r="B425" s="7" t="s">
        <v>4</v>
      </c>
      <c r="C425" s="8">
        <v>327001850</v>
      </c>
      <c r="D425" s="7" t="s">
        <v>299</v>
      </c>
      <c r="E425" s="6" t="e">
        <f>VLOOKUP(C425,#REF!,1,FALSE)</f>
        <v>#REF!</v>
      </c>
      <c r="F425" s="6" t="e">
        <f>VLOOKUP(C425,#REF!,1,FALSE)</f>
        <v>#REF!</v>
      </c>
      <c r="G425" s="6" t="e">
        <f>VLOOKUP(C425,#REF!,1,FALSE)</f>
        <v>#REF!</v>
      </c>
      <c r="H425" s="6" t="e">
        <f>VLOOKUP(C425,#REF!,1,FALSE)</f>
        <v>#REF!</v>
      </c>
      <c r="I425" s="6" t="e">
        <f>VLOOKUP(C425,#REF!,1,FALSE)</f>
        <v>#REF!</v>
      </c>
    </row>
    <row r="426" spans="1:9" x14ac:dyDescent="0.3">
      <c r="A426" s="8">
        <v>327</v>
      </c>
      <c r="B426" s="7" t="s">
        <v>4</v>
      </c>
      <c r="C426" s="8">
        <v>327001851</v>
      </c>
      <c r="D426" s="7" t="s">
        <v>300</v>
      </c>
      <c r="E426" s="6" t="e">
        <f>VLOOKUP(C426,#REF!,1,FALSE)</f>
        <v>#REF!</v>
      </c>
      <c r="F426" s="6" t="e">
        <f>VLOOKUP(C426,#REF!,1,FALSE)</f>
        <v>#REF!</v>
      </c>
      <c r="G426" s="6" t="e">
        <f>VLOOKUP(C426,#REF!,1,FALSE)</f>
        <v>#REF!</v>
      </c>
      <c r="H426" s="6" t="e">
        <f>VLOOKUP(C426,#REF!,1,FALSE)</f>
        <v>#REF!</v>
      </c>
      <c r="I426" s="6" t="e">
        <f>VLOOKUP(C426,#REF!,1,FALSE)</f>
        <v>#REF!</v>
      </c>
    </row>
    <row r="427" spans="1:9" x14ac:dyDescent="0.3">
      <c r="A427" s="12">
        <v>327</v>
      </c>
      <c r="B427" s="11" t="s">
        <v>4</v>
      </c>
      <c r="C427" s="10">
        <v>327001853</v>
      </c>
      <c r="D427" s="9" t="s">
        <v>309</v>
      </c>
      <c r="E427" s="6" t="e">
        <f>VLOOKUP(C427,#REF!,1,FALSE)</f>
        <v>#REF!</v>
      </c>
      <c r="F427" s="6" t="e">
        <f>VLOOKUP(C427,#REF!,1,FALSE)</f>
        <v>#REF!</v>
      </c>
      <c r="G427" s="6" t="e">
        <f>VLOOKUP(C427,#REF!,1,FALSE)</f>
        <v>#REF!</v>
      </c>
      <c r="H427" s="6" t="e">
        <f>VLOOKUP(C427,#REF!,1,FALSE)</f>
        <v>#REF!</v>
      </c>
      <c r="I427" s="6" t="e">
        <f>VLOOKUP(C427,#REF!,1,FALSE)</f>
        <v>#REF!</v>
      </c>
    </row>
    <row r="428" spans="1:9" x14ac:dyDescent="0.3">
      <c r="A428" s="12">
        <v>327</v>
      </c>
      <c r="B428" s="11" t="s">
        <v>4</v>
      </c>
      <c r="C428" s="10">
        <v>327001862</v>
      </c>
      <c r="D428" s="9" t="s">
        <v>346</v>
      </c>
      <c r="E428" s="6" t="e">
        <f>VLOOKUP(C428,#REF!,1,FALSE)</f>
        <v>#REF!</v>
      </c>
      <c r="F428" s="6" t="e">
        <f>VLOOKUP(C428,#REF!,1,FALSE)</f>
        <v>#REF!</v>
      </c>
      <c r="G428" s="6" t="e">
        <f>VLOOKUP(C428,#REF!,1,FALSE)</f>
        <v>#REF!</v>
      </c>
      <c r="H428" s="6" t="e">
        <f>VLOOKUP(C428,#REF!,1,FALSE)</f>
        <v>#REF!</v>
      </c>
      <c r="I428" s="6" t="e">
        <f>VLOOKUP(C428,#REF!,1,FALSE)</f>
        <v>#REF!</v>
      </c>
    </row>
    <row r="429" spans="1:9" x14ac:dyDescent="0.3">
      <c r="A429" s="8">
        <v>327</v>
      </c>
      <c r="B429" s="7" t="s">
        <v>4</v>
      </c>
      <c r="C429" s="8">
        <v>327001863</v>
      </c>
      <c r="D429" s="7" t="s">
        <v>301</v>
      </c>
      <c r="E429" s="6" t="e">
        <f>VLOOKUP(C429,#REF!,1,FALSE)</f>
        <v>#REF!</v>
      </c>
      <c r="F429" s="6" t="e">
        <f>VLOOKUP(C429,#REF!,1,FALSE)</f>
        <v>#REF!</v>
      </c>
      <c r="G429" s="6" t="e">
        <f>VLOOKUP(C429,#REF!,1,FALSE)</f>
        <v>#REF!</v>
      </c>
      <c r="H429" s="6" t="e">
        <f>VLOOKUP(C429,#REF!,1,FALSE)</f>
        <v>#REF!</v>
      </c>
      <c r="I429" s="6" t="e">
        <f>VLOOKUP(C429,#REF!,1,FALSE)</f>
        <v>#REF!</v>
      </c>
    </row>
    <row r="430" spans="1:9" x14ac:dyDescent="0.3">
      <c r="A430" s="8">
        <v>327</v>
      </c>
      <c r="B430" s="7" t="s">
        <v>4</v>
      </c>
      <c r="C430" s="8">
        <v>327001887</v>
      </c>
      <c r="D430" s="7" t="s">
        <v>90</v>
      </c>
      <c r="E430" s="6" t="e">
        <f>VLOOKUP(C430,#REF!,1,FALSE)</f>
        <v>#REF!</v>
      </c>
      <c r="F430" s="6" t="e">
        <f>VLOOKUP(C430,#REF!,1,FALSE)</f>
        <v>#REF!</v>
      </c>
      <c r="G430" s="6" t="e">
        <f>VLOOKUP(C430,#REF!,1,FALSE)</f>
        <v>#REF!</v>
      </c>
      <c r="H430" s="6" t="e">
        <f>VLOOKUP(C430,#REF!,1,FALSE)</f>
        <v>#REF!</v>
      </c>
      <c r="I430" s="6" t="e">
        <f>VLOOKUP(C430,#REF!,1,FALSE)</f>
        <v>#REF!</v>
      </c>
    </row>
    <row r="431" spans="1:9" x14ac:dyDescent="0.3">
      <c r="A431" s="8">
        <v>327</v>
      </c>
      <c r="B431" s="7" t="s">
        <v>4</v>
      </c>
      <c r="C431" s="8">
        <v>327001893</v>
      </c>
      <c r="D431" s="7" t="s">
        <v>302</v>
      </c>
      <c r="E431" s="6" t="e">
        <f>VLOOKUP(C431,#REF!,1,FALSE)</f>
        <v>#REF!</v>
      </c>
      <c r="F431" s="6" t="e">
        <f>VLOOKUP(C431,#REF!,1,FALSE)</f>
        <v>#REF!</v>
      </c>
      <c r="G431" s="6" t="e">
        <f>VLOOKUP(C431,#REF!,1,FALSE)</f>
        <v>#REF!</v>
      </c>
      <c r="H431" s="6" t="e">
        <f>VLOOKUP(C431,#REF!,1,FALSE)</f>
        <v>#REF!</v>
      </c>
      <c r="I431" s="6" t="e">
        <f>VLOOKUP(C431,#REF!,1,FALSE)</f>
        <v>#REF!</v>
      </c>
    </row>
    <row r="432" spans="1:9" x14ac:dyDescent="0.3">
      <c r="A432" s="8">
        <v>327</v>
      </c>
      <c r="B432" s="7" t="s">
        <v>4</v>
      </c>
      <c r="C432" s="13">
        <v>327001921</v>
      </c>
      <c r="D432" s="7" t="s">
        <v>16</v>
      </c>
      <c r="E432" s="6" t="e">
        <f>VLOOKUP(C432,#REF!,1,FALSE)</f>
        <v>#REF!</v>
      </c>
      <c r="F432" s="6" t="e">
        <f>VLOOKUP(C432,#REF!,1,FALSE)</f>
        <v>#REF!</v>
      </c>
      <c r="G432" s="6" t="e">
        <f>VLOOKUP(C432,#REF!,1,FALSE)</f>
        <v>#REF!</v>
      </c>
      <c r="H432" s="6" t="e">
        <f>VLOOKUP(C432,#REF!,1,FALSE)</f>
        <v>#REF!</v>
      </c>
      <c r="I432" s="6" t="e">
        <f>VLOOKUP(C432,#REF!,1,FALSE)</f>
        <v>#REF!</v>
      </c>
    </row>
    <row r="433" spans="1:9" x14ac:dyDescent="0.3">
      <c r="A433" s="8">
        <v>327</v>
      </c>
      <c r="B433" s="7" t="s">
        <v>4</v>
      </c>
      <c r="C433" s="8">
        <v>327001923</v>
      </c>
      <c r="D433" s="7" t="s">
        <v>303</v>
      </c>
      <c r="E433" s="6" t="e">
        <f>VLOOKUP(C433,#REF!,1,FALSE)</f>
        <v>#REF!</v>
      </c>
      <c r="F433" s="6" t="e">
        <f>VLOOKUP(C433,#REF!,1,FALSE)</f>
        <v>#REF!</v>
      </c>
      <c r="G433" s="6" t="e">
        <f>VLOOKUP(C433,#REF!,1,FALSE)</f>
        <v>#REF!</v>
      </c>
      <c r="H433" s="6" t="e">
        <f>VLOOKUP(C433,#REF!,1,FALSE)</f>
        <v>#REF!</v>
      </c>
      <c r="I433" s="6" t="e">
        <f>VLOOKUP(C433,#REF!,1,FALSE)</f>
        <v>#REF!</v>
      </c>
    </row>
    <row r="434" spans="1:9" x14ac:dyDescent="0.3">
      <c r="A434" s="8">
        <v>327</v>
      </c>
      <c r="B434" s="7" t="s">
        <v>4</v>
      </c>
      <c r="C434" s="8">
        <v>327001928</v>
      </c>
      <c r="D434" s="7" t="s">
        <v>87</v>
      </c>
      <c r="E434" s="6" t="e">
        <f>VLOOKUP(C434,#REF!,1,FALSE)</f>
        <v>#REF!</v>
      </c>
      <c r="F434" s="6" t="e">
        <f>VLOOKUP(C434,#REF!,1,FALSE)</f>
        <v>#REF!</v>
      </c>
      <c r="G434" s="6" t="e">
        <f>VLOOKUP(C434,#REF!,1,FALSE)</f>
        <v>#REF!</v>
      </c>
      <c r="H434" s="6" t="e">
        <f>VLOOKUP(C434,#REF!,1,FALSE)</f>
        <v>#REF!</v>
      </c>
      <c r="I434" s="6" t="e">
        <f>VLOOKUP(C434,#REF!,1,FALSE)</f>
        <v>#REF!</v>
      </c>
    </row>
    <row r="435" spans="1:9" x14ac:dyDescent="0.3">
      <c r="A435" s="8">
        <v>327</v>
      </c>
      <c r="B435" s="7" t="s">
        <v>4</v>
      </c>
      <c r="C435" s="8">
        <v>327001936</v>
      </c>
      <c r="D435" s="7" t="s">
        <v>304</v>
      </c>
      <c r="E435" s="6" t="e">
        <f>VLOOKUP(C435,#REF!,1,FALSE)</f>
        <v>#REF!</v>
      </c>
      <c r="F435" s="6" t="e">
        <f>VLOOKUP(C435,#REF!,1,FALSE)</f>
        <v>#REF!</v>
      </c>
      <c r="G435" s="6" t="e">
        <f>VLOOKUP(C435,#REF!,1,FALSE)</f>
        <v>#REF!</v>
      </c>
      <c r="H435" s="6" t="e">
        <f>VLOOKUP(C435,#REF!,1,FALSE)</f>
        <v>#REF!</v>
      </c>
      <c r="I435" s="6" t="e">
        <f>VLOOKUP(C435,#REF!,1,FALSE)</f>
        <v>#REF!</v>
      </c>
    </row>
    <row r="436" spans="1:9" x14ac:dyDescent="0.3">
      <c r="A436" s="8">
        <v>327</v>
      </c>
      <c r="B436" s="7" t="s">
        <v>4</v>
      </c>
      <c r="C436" s="8">
        <v>327001937</v>
      </c>
      <c r="D436" s="7" t="s">
        <v>305</v>
      </c>
      <c r="E436" s="6" t="e">
        <f>VLOOKUP(C436,#REF!,1,FALSE)</f>
        <v>#REF!</v>
      </c>
      <c r="F436" s="6" t="e">
        <f>VLOOKUP(C436,#REF!,1,FALSE)</f>
        <v>#REF!</v>
      </c>
      <c r="G436" s="6" t="e">
        <f>VLOOKUP(C436,#REF!,1,FALSE)</f>
        <v>#REF!</v>
      </c>
      <c r="H436" s="6" t="e">
        <f>VLOOKUP(C436,#REF!,1,FALSE)</f>
        <v>#REF!</v>
      </c>
      <c r="I436" s="6" t="e">
        <f>VLOOKUP(C436,#REF!,1,FALSE)</f>
        <v>#REF!</v>
      </c>
    </row>
    <row r="437" spans="1:9" x14ac:dyDescent="0.3">
      <c r="A437" s="8">
        <v>327</v>
      </c>
      <c r="B437" s="7" t="s">
        <v>4</v>
      </c>
      <c r="C437" s="8">
        <v>327001970</v>
      </c>
      <c r="D437" s="7" t="s">
        <v>306</v>
      </c>
      <c r="E437" s="6" t="e">
        <f>VLOOKUP(C437,#REF!,1,FALSE)</f>
        <v>#REF!</v>
      </c>
      <c r="F437" s="6" t="e">
        <f>VLOOKUP(C437,#REF!,1,FALSE)</f>
        <v>#REF!</v>
      </c>
      <c r="G437" s="6" t="e">
        <f>VLOOKUP(C437,#REF!,1,FALSE)</f>
        <v>#REF!</v>
      </c>
      <c r="H437" s="6" t="e">
        <f>VLOOKUP(C437,#REF!,1,FALSE)</f>
        <v>#REF!</v>
      </c>
      <c r="I437" s="6" t="e">
        <f>VLOOKUP(C437,#REF!,1,FALSE)</f>
        <v>#REF!</v>
      </c>
    </row>
    <row r="438" spans="1:9" x14ac:dyDescent="0.3">
      <c r="A438" s="8">
        <v>327</v>
      </c>
      <c r="B438" s="7" t="s">
        <v>4</v>
      </c>
      <c r="C438" s="8">
        <v>327001972</v>
      </c>
      <c r="D438" s="7" t="s">
        <v>89</v>
      </c>
      <c r="E438" s="6" t="e">
        <f>VLOOKUP(C438,#REF!,1,FALSE)</f>
        <v>#REF!</v>
      </c>
      <c r="F438" s="6" t="e">
        <f>VLOOKUP(C438,#REF!,1,FALSE)</f>
        <v>#REF!</v>
      </c>
      <c r="G438" s="6" t="e">
        <f>VLOOKUP(C438,#REF!,1,FALSE)</f>
        <v>#REF!</v>
      </c>
      <c r="H438" s="6" t="e">
        <f>VLOOKUP(C438,#REF!,1,FALSE)</f>
        <v>#REF!</v>
      </c>
      <c r="I438" s="6" t="e">
        <f>VLOOKUP(C438,#REF!,1,FALSE)</f>
        <v>#REF!</v>
      </c>
    </row>
    <row r="439" spans="1:9" x14ac:dyDescent="0.3">
      <c r="A439" s="8">
        <v>327</v>
      </c>
      <c r="B439" s="7" t="s">
        <v>4</v>
      </c>
      <c r="C439" s="8">
        <v>327001996</v>
      </c>
      <c r="D439" s="7" t="s">
        <v>107</v>
      </c>
      <c r="E439" s="6" t="e">
        <f>VLOOKUP(C439,#REF!,1,FALSE)</f>
        <v>#REF!</v>
      </c>
      <c r="F439" s="6" t="e">
        <f>VLOOKUP(C439,#REF!,1,FALSE)</f>
        <v>#REF!</v>
      </c>
      <c r="G439" s="6" t="e">
        <f>VLOOKUP(C439,#REF!,1,FALSE)</f>
        <v>#REF!</v>
      </c>
      <c r="H439" s="6" t="e">
        <f>VLOOKUP(C439,#REF!,1,FALSE)</f>
        <v>#REF!</v>
      </c>
      <c r="I439" s="6" t="e">
        <f>VLOOKUP(C439,#REF!,1,FALSE)</f>
        <v>#REF!</v>
      </c>
    </row>
    <row r="440" spans="1:9" x14ac:dyDescent="0.3">
      <c r="A440" s="8">
        <v>327</v>
      </c>
      <c r="B440" s="7" t="s">
        <v>4</v>
      </c>
      <c r="C440" s="8">
        <v>327002007</v>
      </c>
      <c r="D440" s="7" t="s">
        <v>307</v>
      </c>
      <c r="E440" s="6" t="e">
        <f>VLOOKUP(C440,#REF!,1,FALSE)</f>
        <v>#REF!</v>
      </c>
      <c r="F440" s="6" t="e">
        <f>VLOOKUP(C440,#REF!,1,FALSE)</f>
        <v>#REF!</v>
      </c>
      <c r="G440" s="6" t="e">
        <f>VLOOKUP(C440,#REF!,1,FALSE)</f>
        <v>#REF!</v>
      </c>
      <c r="H440" s="6" t="e">
        <f>VLOOKUP(C440,#REF!,1,FALSE)</f>
        <v>#REF!</v>
      </c>
      <c r="I440" s="6" t="e">
        <f>VLOOKUP(C440,#REF!,1,FALSE)</f>
        <v>#REF!</v>
      </c>
    </row>
    <row r="441" spans="1:9" x14ac:dyDescent="0.3">
      <c r="A441" s="8">
        <v>327</v>
      </c>
      <c r="B441" s="7" t="s">
        <v>4</v>
      </c>
      <c r="C441" s="8">
        <v>327002008</v>
      </c>
      <c r="D441" s="7" t="s">
        <v>308</v>
      </c>
      <c r="E441" s="6" t="e">
        <f>VLOOKUP(C441,#REF!,1,FALSE)</f>
        <v>#REF!</v>
      </c>
      <c r="F441" s="6" t="e">
        <f>VLOOKUP(C441,#REF!,1,FALSE)</f>
        <v>#REF!</v>
      </c>
      <c r="G441" s="6" t="e">
        <f>VLOOKUP(C441,#REF!,1,FALSE)</f>
        <v>#REF!</v>
      </c>
      <c r="H441" s="6" t="e">
        <f>VLOOKUP(C441,#REF!,1,FALSE)</f>
        <v>#REF!</v>
      </c>
      <c r="I441" s="6" t="e">
        <f>VLOOKUP(C441,#REF!,1,FALSE)</f>
        <v>#REF!</v>
      </c>
    </row>
    <row r="442" spans="1:9" x14ac:dyDescent="0.3">
      <c r="A442" s="8">
        <v>327</v>
      </c>
      <c r="B442" s="7" t="s">
        <v>4</v>
      </c>
      <c r="C442" s="8">
        <v>327005504</v>
      </c>
      <c r="D442" s="7" t="s">
        <v>309</v>
      </c>
      <c r="E442" s="6" t="e">
        <f>VLOOKUP(C442,#REF!,1,FALSE)</f>
        <v>#REF!</v>
      </c>
      <c r="F442" s="6" t="e">
        <f>VLOOKUP(C442,#REF!,1,FALSE)</f>
        <v>#REF!</v>
      </c>
      <c r="G442" s="6" t="e">
        <f>VLOOKUP(C442,#REF!,1,FALSE)</f>
        <v>#REF!</v>
      </c>
      <c r="H442" s="6" t="e">
        <f>VLOOKUP(C442,#REF!,1,FALSE)</f>
        <v>#REF!</v>
      </c>
      <c r="I442" s="6" t="e">
        <f>VLOOKUP(C442,#REF!,1,FALSE)</f>
        <v>#REF!</v>
      </c>
    </row>
    <row r="443" spans="1:9" x14ac:dyDescent="0.3">
      <c r="A443" s="2">
        <v>327</v>
      </c>
      <c r="B443" s="2" t="s">
        <v>4</v>
      </c>
      <c r="C443" s="2">
        <v>327030217</v>
      </c>
      <c r="D443" s="2" t="s">
        <v>89</v>
      </c>
      <c r="E443" s="6" t="e">
        <f>VLOOKUP(C443,#REF!,1,FALSE)</f>
        <v>#REF!</v>
      </c>
      <c r="F443" s="6" t="e">
        <f>VLOOKUP(C443,#REF!,1,FALSE)</f>
        <v>#REF!</v>
      </c>
      <c r="G443" s="6" t="e">
        <f>VLOOKUP(C443,#REF!,1,FALSE)</f>
        <v>#REF!</v>
      </c>
      <c r="H443" s="6" t="e">
        <f>VLOOKUP(C443,#REF!,1,FALSE)</f>
        <v>#REF!</v>
      </c>
      <c r="I443" s="6" t="e">
        <f>VLOOKUP(C443,#REF!,1,FALSE)</f>
        <v>#REF!</v>
      </c>
    </row>
    <row r="444" spans="1:9" x14ac:dyDescent="0.3">
      <c r="A444" s="2">
        <v>327</v>
      </c>
      <c r="B444" s="2" t="s">
        <v>4</v>
      </c>
      <c r="C444" s="2">
        <v>327030218</v>
      </c>
      <c r="D444" s="2" t="s">
        <v>90</v>
      </c>
      <c r="E444" s="6" t="e">
        <f>VLOOKUP(C444,#REF!,1,FALSE)</f>
        <v>#REF!</v>
      </c>
      <c r="F444" s="6" t="e">
        <f>VLOOKUP(C444,#REF!,1,FALSE)</f>
        <v>#REF!</v>
      </c>
      <c r="G444" s="6" t="e">
        <f>VLOOKUP(C444,#REF!,1,FALSE)</f>
        <v>#REF!</v>
      </c>
      <c r="H444" s="6" t="e">
        <f>VLOOKUP(C444,#REF!,1,FALSE)</f>
        <v>#REF!</v>
      </c>
      <c r="I444" s="6" t="e">
        <f>VLOOKUP(C444,#REF!,1,FALSE)</f>
        <v>#REF!</v>
      </c>
    </row>
    <row r="445" spans="1:9" x14ac:dyDescent="0.3">
      <c r="A445" s="2">
        <v>327</v>
      </c>
      <c r="B445" s="2" t="s">
        <v>4</v>
      </c>
      <c r="C445" s="2">
        <v>327030219</v>
      </c>
      <c r="D445" s="2" t="s">
        <v>87</v>
      </c>
      <c r="E445" s="6" t="e">
        <f>VLOOKUP(C445,#REF!,1,FALSE)</f>
        <v>#REF!</v>
      </c>
      <c r="F445" s="6" t="e">
        <f>VLOOKUP(C445,#REF!,1,FALSE)</f>
        <v>#REF!</v>
      </c>
      <c r="G445" s="6" t="e">
        <f>VLOOKUP(C445,#REF!,1,FALSE)</f>
        <v>#REF!</v>
      </c>
      <c r="H445" s="6" t="e">
        <f>VLOOKUP(C445,#REF!,1,FALSE)</f>
        <v>#REF!</v>
      </c>
      <c r="I445" s="6" t="e">
        <f>VLOOKUP(C445,#REF!,1,FALSE)</f>
        <v>#REF!</v>
      </c>
    </row>
    <row r="446" spans="1:9" x14ac:dyDescent="0.3">
      <c r="A446" s="8">
        <v>327</v>
      </c>
      <c r="B446" s="7" t="s">
        <v>4</v>
      </c>
      <c r="C446" s="8">
        <v>327030355</v>
      </c>
      <c r="D446" s="7" t="s">
        <v>91</v>
      </c>
      <c r="E446" s="6" t="e">
        <f>VLOOKUP(C446,#REF!,1,FALSE)</f>
        <v>#REF!</v>
      </c>
      <c r="F446" s="6" t="e">
        <f>VLOOKUP(C446,#REF!,1,FALSE)</f>
        <v>#REF!</v>
      </c>
      <c r="G446" s="6" t="e">
        <f>VLOOKUP(C446,#REF!,1,FALSE)</f>
        <v>#REF!</v>
      </c>
      <c r="H446" s="6" t="e">
        <f>VLOOKUP(C446,#REF!,1,FALSE)</f>
        <v>#REF!</v>
      </c>
      <c r="I446" s="6" t="e">
        <f>VLOOKUP(C446,#REF!,1,FALSE)</f>
        <v>#REF!</v>
      </c>
    </row>
    <row r="447" spans="1:9" x14ac:dyDescent="0.3">
      <c r="A447" s="8">
        <v>327</v>
      </c>
      <c r="B447" s="7" t="s">
        <v>4</v>
      </c>
      <c r="C447" s="8">
        <v>327030357</v>
      </c>
      <c r="D447" s="7" t="s">
        <v>92</v>
      </c>
      <c r="E447" s="6" t="e">
        <f>VLOOKUP(C447,#REF!,1,FALSE)</f>
        <v>#REF!</v>
      </c>
      <c r="F447" s="6" t="e">
        <f>VLOOKUP(C447,#REF!,1,FALSE)</f>
        <v>#REF!</v>
      </c>
      <c r="G447" s="6" t="e">
        <f>VLOOKUP(C447,#REF!,1,FALSE)</f>
        <v>#REF!</v>
      </c>
      <c r="H447" s="6" t="e">
        <f>VLOOKUP(C447,#REF!,1,FALSE)</f>
        <v>#REF!</v>
      </c>
      <c r="I447" s="6" t="e">
        <f>VLOOKUP(C447,#REF!,1,FALSE)</f>
        <v>#REF!</v>
      </c>
    </row>
    <row r="448" spans="1:9" x14ac:dyDescent="0.3">
      <c r="A448" s="2">
        <v>327</v>
      </c>
      <c r="B448" s="2" t="s">
        <v>4</v>
      </c>
      <c r="C448" s="2">
        <v>327030395</v>
      </c>
      <c r="D448" s="2" t="s">
        <v>345</v>
      </c>
      <c r="E448" s="6" t="e">
        <f>VLOOKUP(C448,#REF!,1,FALSE)</f>
        <v>#REF!</v>
      </c>
      <c r="F448" s="6" t="e">
        <f>VLOOKUP(C448,#REF!,1,FALSE)</f>
        <v>#REF!</v>
      </c>
      <c r="G448" s="6" t="e">
        <f>VLOOKUP(C448,#REF!,1,FALSE)</f>
        <v>#REF!</v>
      </c>
      <c r="H448" s="6" t="e">
        <f>VLOOKUP(C448,#REF!,1,FALSE)</f>
        <v>#REF!</v>
      </c>
      <c r="I448" s="6" t="e">
        <f>VLOOKUP(C448,#REF!,1,FALSE)</f>
        <v>#REF!</v>
      </c>
    </row>
    <row r="449" spans="1:9" x14ac:dyDescent="0.3">
      <c r="A449" s="2">
        <v>327</v>
      </c>
      <c r="B449" s="2" t="s">
        <v>4</v>
      </c>
      <c r="C449" s="2">
        <v>327030933</v>
      </c>
      <c r="D449" s="2" t="s">
        <v>16</v>
      </c>
      <c r="E449" s="6" t="e">
        <f>VLOOKUP(C449,#REF!,1,FALSE)</f>
        <v>#REF!</v>
      </c>
      <c r="F449" s="6" t="e">
        <f>VLOOKUP(C449,#REF!,1,FALSE)</f>
        <v>#REF!</v>
      </c>
      <c r="G449" s="6" t="e">
        <f>VLOOKUP(C449,#REF!,1,FALSE)</f>
        <v>#REF!</v>
      </c>
      <c r="H449" s="6" t="e">
        <f>VLOOKUP(C449,#REF!,1,FALSE)</f>
        <v>#REF!</v>
      </c>
      <c r="I449" s="6" t="e">
        <f>VLOOKUP(C449,#REF!,1,FALSE)</f>
        <v>#REF!</v>
      </c>
    </row>
    <row r="450" spans="1:9" x14ac:dyDescent="0.3">
      <c r="A450" s="2">
        <v>327</v>
      </c>
      <c r="B450" s="2" t="s">
        <v>4</v>
      </c>
      <c r="C450" s="2">
        <v>327305300</v>
      </c>
      <c r="D450" s="2" t="s">
        <v>47</v>
      </c>
      <c r="E450" s="6" t="e">
        <f>VLOOKUP(C450,#REF!,1,FALSE)</f>
        <v>#REF!</v>
      </c>
      <c r="F450" s="6" t="e">
        <f>VLOOKUP(C450,#REF!,1,FALSE)</f>
        <v>#REF!</v>
      </c>
      <c r="G450" s="6" t="e">
        <f>VLOOKUP(C450,#REF!,1,FALSE)</f>
        <v>#REF!</v>
      </c>
      <c r="H450" s="6" t="e">
        <f>VLOOKUP(C450,#REF!,1,FALSE)</f>
        <v>#REF!</v>
      </c>
      <c r="I450" s="6" t="e">
        <f>VLOOKUP(C450,#REF!,1,FALSE)</f>
        <v>#REF!</v>
      </c>
    </row>
    <row r="451" spans="1:9" x14ac:dyDescent="0.3">
      <c r="A451" s="8">
        <v>328</v>
      </c>
      <c r="B451" s="7" t="s">
        <v>3</v>
      </c>
      <c r="C451" s="8">
        <v>727</v>
      </c>
      <c r="D451" s="7" t="s">
        <v>48</v>
      </c>
      <c r="E451" s="6" t="e">
        <f>VLOOKUP(C451,#REF!,1,FALSE)</f>
        <v>#REF!</v>
      </c>
      <c r="F451" s="6" t="e">
        <f>VLOOKUP(C451,#REF!,1,FALSE)</f>
        <v>#REF!</v>
      </c>
      <c r="G451" s="6" t="e">
        <f>VLOOKUP(C451,#REF!,1,FALSE)</f>
        <v>#REF!</v>
      </c>
      <c r="H451" s="6" t="e">
        <f>VLOOKUP(C451,#REF!,1,FALSE)</f>
        <v>#REF!</v>
      </c>
      <c r="I451" s="6" t="e">
        <f>VLOOKUP(C451,#REF!,1,FALSE)</f>
        <v>#REF!</v>
      </c>
    </row>
    <row r="452" spans="1:9" x14ac:dyDescent="0.3">
      <c r="A452" s="8">
        <v>328</v>
      </c>
      <c r="B452" s="7" t="s">
        <v>3</v>
      </c>
      <c r="C452" s="8">
        <v>924</v>
      </c>
      <c r="D452" s="7" t="s">
        <v>49</v>
      </c>
      <c r="E452" s="6" t="e">
        <f>VLOOKUP(C452,#REF!,1,FALSE)</f>
        <v>#REF!</v>
      </c>
      <c r="F452" s="6" t="e">
        <f>VLOOKUP(C452,#REF!,1,FALSE)</f>
        <v>#REF!</v>
      </c>
      <c r="G452" s="6" t="e">
        <f>VLOOKUP(C452,#REF!,1,FALSE)</f>
        <v>#REF!</v>
      </c>
      <c r="H452" s="6" t="e">
        <f>VLOOKUP(C452,#REF!,1,FALSE)</f>
        <v>#REF!</v>
      </c>
      <c r="I452" s="6" t="e">
        <f>VLOOKUP(C452,#REF!,1,FALSE)</f>
        <v>#REF!</v>
      </c>
    </row>
    <row r="453" spans="1:9" x14ac:dyDescent="0.3">
      <c r="A453" s="8">
        <v>328</v>
      </c>
      <c r="B453" s="7" t="s">
        <v>4</v>
      </c>
      <c r="C453" s="8">
        <v>328002018</v>
      </c>
      <c r="D453" s="7" t="s">
        <v>310</v>
      </c>
      <c r="E453" s="6" t="e">
        <f>VLOOKUP(C453,#REF!,1,FALSE)</f>
        <v>#REF!</v>
      </c>
      <c r="F453" s="6" t="e">
        <f>VLOOKUP(C453,#REF!,1,FALSE)</f>
        <v>#REF!</v>
      </c>
      <c r="G453" s="6" t="e">
        <f>VLOOKUP(C453,#REF!,1,FALSE)</f>
        <v>#REF!</v>
      </c>
      <c r="H453" s="6" t="e">
        <f>VLOOKUP(C453,#REF!,1,FALSE)</f>
        <v>#REF!</v>
      </c>
      <c r="I453" s="6" t="e">
        <f>VLOOKUP(C453,#REF!,1,FALSE)</f>
        <v>#REF!</v>
      </c>
    </row>
    <row r="454" spans="1:9" x14ac:dyDescent="0.3">
      <c r="A454" s="12">
        <v>328</v>
      </c>
      <c r="B454" s="11" t="s">
        <v>4</v>
      </c>
      <c r="C454" s="10">
        <v>328002030</v>
      </c>
      <c r="D454" s="9" t="s">
        <v>344</v>
      </c>
      <c r="E454" s="6" t="e">
        <f>VLOOKUP(C454,#REF!,1,FALSE)</f>
        <v>#REF!</v>
      </c>
      <c r="F454" s="6" t="e">
        <f>VLOOKUP(C454,#REF!,1,FALSE)</f>
        <v>#REF!</v>
      </c>
      <c r="G454" s="6" t="e">
        <f>VLOOKUP(C454,#REF!,1,FALSE)</f>
        <v>#REF!</v>
      </c>
      <c r="H454" s="6" t="e">
        <f>VLOOKUP(C454,#REF!,1,FALSE)</f>
        <v>#REF!</v>
      </c>
      <c r="I454" s="6" t="e">
        <f>VLOOKUP(C454,#REF!,1,FALSE)</f>
        <v>#REF!</v>
      </c>
    </row>
    <row r="455" spans="1:9" x14ac:dyDescent="0.3">
      <c r="A455" s="12">
        <v>328</v>
      </c>
      <c r="B455" s="11" t="s">
        <v>4</v>
      </c>
      <c r="C455" s="10">
        <v>328002038</v>
      </c>
      <c r="D455" s="9" t="s">
        <v>343</v>
      </c>
      <c r="E455" s="6" t="e">
        <f>VLOOKUP(C455,#REF!,1,FALSE)</f>
        <v>#REF!</v>
      </c>
      <c r="F455" s="6" t="e">
        <f>VLOOKUP(C455,#REF!,1,FALSE)</f>
        <v>#REF!</v>
      </c>
      <c r="G455" s="6" t="e">
        <f>VLOOKUP(C455,#REF!,1,FALSE)</f>
        <v>#REF!</v>
      </c>
      <c r="H455" s="6" t="e">
        <f>VLOOKUP(C455,#REF!,1,FALSE)</f>
        <v>#REF!</v>
      </c>
      <c r="I455" s="6" t="e">
        <f>VLOOKUP(C455,#REF!,1,FALSE)</f>
        <v>#REF!</v>
      </c>
    </row>
    <row r="456" spans="1:9" x14ac:dyDescent="0.3">
      <c r="A456" s="8">
        <v>328</v>
      </c>
      <c r="B456" s="7" t="s">
        <v>4</v>
      </c>
      <c r="C456" s="8">
        <v>328002040</v>
      </c>
      <c r="D456" s="7" t="s">
        <v>311</v>
      </c>
      <c r="E456" s="6" t="e">
        <f>VLOOKUP(C456,#REF!,1,FALSE)</f>
        <v>#REF!</v>
      </c>
      <c r="F456" s="6" t="e">
        <f>VLOOKUP(C456,#REF!,1,FALSE)</f>
        <v>#REF!</v>
      </c>
      <c r="G456" s="6" t="e">
        <f>VLOOKUP(C456,#REF!,1,FALSE)</f>
        <v>#REF!</v>
      </c>
      <c r="H456" s="6" t="e">
        <f>VLOOKUP(C456,#REF!,1,FALSE)</f>
        <v>#REF!</v>
      </c>
      <c r="I456" s="6" t="e">
        <f>VLOOKUP(C456,#REF!,1,FALSE)</f>
        <v>#REF!</v>
      </c>
    </row>
    <row r="457" spans="1:9" x14ac:dyDescent="0.3">
      <c r="A457" s="8">
        <v>328</v>
      </c>
      <c r="B457" s="7" t="s">
        <v>4</v>
      </c>
      <c r="C457" s="8">
        <v>328002041</v>
      </c>
      <c r="D457" s="7" t="s">
        <v>312</v>
      </c>
      <c r="E457" s="6" t="e">
        <f>VLOOKUP(C457,#REF!,1,FALSE)</f>
        <v>#REF!</v>
      </c>
      <c r="F457" s="6" t="e">
        <f>VLOOKUP(C457,#REF!,1,FALSE)</f>
        <v>#REF!</v>
      </c>
      <c r="G457" s="6" t="e">
        <f>VLOOKUP(C457,#REF!,1,FALSE)</f>
        <v>#REF!</v>
      </c>
      <c r="H457" s="6" t="e">
        <f>VLOOKUP(C457,#REF!,1,FALSE)</f>
        <v>#REF!</v>
      </c>
      <c r="I457" s="6" t="e">
        <f>VLOOKUP(C457,#REF!,1,FALSE)</f>
        <v>#REF!</v>
      </c>
    </row>
    <row r="458" spans="1:9" x14ac:dyDescent="0.3">
      <c r="A458" s="8">
        <v>328</v>
      </c>
      <c r="B458" s="7" t="s">
        <v>4</v>
      </c>
      <c r="C458" s="8">
        <v>328002044</v>
      </c>
      <c r="D458" s="7" t="s">
        <v>313</v>
      </c>
      <c r="E458" s="6" t="e">
        <f>VLOOKUP(C458,#REF!,1,FALSE)</f>
        <v>#REF!</v>
      </c>
      <c r="F458" s="6" t="e">
        <f>VLOOKUP(C458,#REF!,1,FALSE)</f>
        <v>#REF!</v>
      </c>
      <c r="G458" s="6" t="e">
        <f>VLOOKUP(C458,#REF!,1,FALSE)</f>
        <v>#REF!</v>
      </c>
      <c r="H458" s="6" t="e">
        <f>VLOOKUP(C458,#REF!,1,FALSE)</f>
        <v>#REF!</v>
      </c>
      <c r="I458" s="6" t="e">
        <f>VLOOKUP(C458,#REF!,1,FALSE)</f>
        <v>#REF!</v>
      </c>
    </row>
    <row r="459" spans="1:9" x14ac:dyDescent="0.3">
      <c r="A459" s="8">
        <v>328</v>
      </c>
      <c r="B459" s="7" t="s">
        <v>4</v>
      </c>
      <c r="C459" s="8">
        <v>328002052</v>
      </c>
      <c r="D459" s="7" t="s">
        <v>314</v>
      </c>
      <c r="E459" s="6" t="e">
        <f>VLOOKUP(C459,#REF!,1,FALSE)</f>
        <v>#REF!</v>
      </c>
      <c r="F459" s="6" t="e">
        <f>VLOOKUP(C459,#REF!,1,FALSE)</f>
        <v>#REF!</v>
      </c>
      <c r="G459" s="6" t="e">
        <f>VLOOKUP(C459,#REF!,1,FALSE)</f>
        <v>#REF!</v>
      </c>
      <c r="H459" s="6" t="e">
        <f>VLOOKUP(C459,#REF!,1,FALSE)</f>
        <v>#REF!</v>
      </c>
      <c r="I459" s="6" t="e">
        <f>VLOOKUP(C459,#REF!,1,FALSE)</f>
        <v>#REF!</v>
      </c>
    </row>
    <row r="460" spans="1:9" x14ac:dyDescent="0.3">
      <c r="A460" s="8">
        <v>328</v>
      </c>
      <c r="B460" s="7" t="s">
        <v>4</v>
      </c>
      <c r="C460" s="8">
        <v>328002084</v>
      </c>
      <c r="D460" s="7" t="s">
        <v>315</v>
      </c>
      <c r="E460" s="6" t="e">
        <f>VLOOKUP(C460,#REF!,1,FALSE)</f>
        <v>#REF!</v>
      </c>
      <c r="F460" s="6" t="e">
        <f>VLOOKUP(C460,#REF!,1,FALSE)</f>
        <v>#REF!</v>
      </c>
      <c r="G460" s="6" t="e">
        <f>VLOOKUP(C460,#REF!,1,FALSE)</f>
        <v>#REF!</v>
      </c>
      <c r="H460" s="6" t="e">
        <f>VLOOKUP(C460,#REF!,1,FALSE)</f>
        <v>#REF!</v>
      </c>
      <c r="I460" s="6" t="e">
        <f>VLOOKUP(C460,#REF!,1,FALSE)</f>
        <v>#REF!</v>
      </c>
    </row>
    <row r="461" spans="1:9" x14ac:dyDescent="0.3">
      <c r="A461" s="8">
        <v>328</v>
      </c>
      <c r="B461" s="7" t="s">
        <v>4</v>
      </c>
      <c r="C461" s="8">
        <v>328002087</v>
      </c>
      <c r="D461" s="7" t="s">
        <v>316</v>
      </c>
      <c r="E461" s="6" t="e">
        <f>VLOOKUP(C461,#REF!,1,FALSE)</f>
        <v>#REF!</v>
      </c>
      <c r="F461" s="6" t="e">
        <f>VLOOKUP(C461,#REF!,1,FALSE)</f>
        <v>#REF!</v>
      </c>
      <c r="G461" s="6" t="e">
        <f>VLOOKUP(C461,#REF!,1,FALSE)</f>
        <v>#REF!</v>
      </c>
      <c r="H461" s="6" t="e">
        <f>VLOOKUP(C461,#REF!,1,FALSE)</f>
        <v>#REF!</v>
      </c>
      <c r="I461" s="6" t="e">
        <f>VLOOKUP(C461,#REF!,1,FALSE)</f>
        <v>#REF!</v>
      </c>
    </row>
    <row r="462" spans="1:9" x14ac:dyDescent="0.3">
      <c r="A462" s="8">
        <v>328</v>
      </c>
      <c r="B462" s="7" t="s">
        <v>4</v>
      </c>
      <c r="C462" s="8">
        <v>328002095</v>
      </c>
      <c r="D462" s="7" t="s">
        <v>317</v>
      </c>
      <c r="E462" s="6" t="e">
        <f>VLOOKUP(C462,#REF!,1,FALSE)</f>
        <v>#REF!</v>
      </c>
      <c r="F462" s="6" t="e">
        <f>VLOOKUP(C462,#REF!,1,FALSE)</f>
        <v>#REF!</v>
      </c>
      <c r="G462" s="6" t="e">
        <f>VLOOKUP(C462,#REF!,1,FALSE)</f>
        <v>#REF!</v>
      </c>
      <c r="H462" s="6" t="e">
        <f>VLOOKUP(C462,#REF!,1,FALSE)</f>
        <v>#REF!</v>
      </c>
      <c r="I462" s="6" t="e">
        <f>VLOOKUP(C462,#REF!,1,FALSE)</f>
        <v>#REF!</v>
      </c>
    </row>
    <row r="463" spans="1:9" x14ac:dyDescent="0.3">
      <c r="A463" s="12">
        <v>328</v>
      </c>
      <c r="B463" s="11" t="s">
        <v>4</v>
      </c>
      <c r="C463" s="10">
        <v>328002096</v>
      </c>
      <c r="D463" s="9" t="s">
        <v>342</v>
      </c>
      <c r="E463" s="6" t="e">
        <f>VLOOKUP(C463,#REF!,1,FALSE)</f>
        <v>#REF!</v>
      </c>
      <c r="F463" s="6" t="e">
        <f>VLOOKUP(C463,#REF!,1,FALSE)</f>
        <v>#REF!</v>
      </c>
      <c r="G463" s="6" t="e">
        <f>VLOOKUP(C463,#REF!,1,FALSE)</f>
        <v>#REF!</v>
      </c>
      <c r="H463" s="6" t="e">
        <f>VLOOKUP(C463,#REF!,1,FALSE)</f>
        <v>#REF!</v>
      </c>
      <c r="I463" s="6" t="e">
        <f>VLOOKUP(C463,#REF!,1,FALSE)</f>
        <v>#REF!</v>
      </c>
    </row>
    <row r="464" spans="1:9" x14ac:dyDescent="0.3">
      <c r="A464" s="12">
        <v>328</v>
      </c>
      <c r="B464" s="11" t="s">
        <v>4</v>
      </c>
      <c r="C464" s="10">
        <v>328002109</v>
      </c>
      <c r="D464" s="9" t="s">
        <v>341</v>
      </c>
      <c r="E464" s="6" t="e">
        <f>VLOOKUP(C464,#REF!,1,FALSE)</f>
        <v>#REF!</v>
      </c>
      <c r="F464" s="6" t="e">
        <f>VLOOKUP(C464,#REF!,1,FALSE)</f>
        <v>#REF!</v>
      </c>
      <c r="G464" s="6" t="e">
        <f>VLOOKUP(C464,#REF!,1,FALSE)</f>
        <v>#REF!</v>
      </c>
      <c r="H464" s="6" t="e">
        <f>VLOOKUP(C464,#REF!,1,FALSE)</f>
        <v>#REF!</v>
      </c>
      <c r="I464" s="6" t="e">
        <f>VLOOKUP(C464,#REF!,1,FALSE)</f>
        <v>#REF!</v>
      </c>
    </row>
    <row r="465" spans="1:9" x14ac:dyDescent="0.3">
      <c r="A465" s="12">
        <v>328</v>
      </c>
      <c r="B465" s="11" t="s">
        <v>4</v>
      </c>
      <c r="C465" s="10">
        <v>328002123</v>
      </c>
      <c r="D465" s="9" t="s">
        <v>340</v>
      </c>
      <c r="E465" s="6" t="e">
        <f>VLOOKUP(C465,#REF!,1,FALSE)</f>
        <v>#REF!</v>
      </c>
      <c r="F465" s="6" t="e">
        <f>VLOOKUP(C465,#REF!,1,FALSE)</f>
        <v>#REF!</v>
      </c>
      <c r="G465" s="6" t="e">
        <f>VLOOKUP(C465,#REF!,1,FALSE)</f>
        <v>#REF!</v>
      </c>
      <c r="H465" s="6" t="e">
        <f>VLOOKUP(C465,#REF!,1,FALSE)</f>
        <v>#REF!</v>
      </c>
      <c r="I465" s="6" t="e">
        <f>VLOOKUP(C465,#REF!,1,FALSE)</f>
        <v>#REF!</v>
      </c>
    </row>
    <row r="466" spans="1:9" x14ac:dyDescent="0.3">
      <c r="A466" s="8">
        <v>328</v>
      </c>
      <c r="B466" s="7" t="s">
        <v>4</v>
      </c>
      <c r="C466" s="8">
        <v>328002131</v>
      </c>
      <c r="D466" s="7" t="s">
        <v>318</v>
      </c>
      <c r="E466" s="6" t="e">
        <f>VLOOKUP(C466,#REF!,1,FALSE)</f>
        <v>#REF!</v>
      </c>
      <c r="F466" s="6" t="e">
        <f>VLOOKUP(C466,#REF!,1,FALSE)</f>
        <v>#REF!</v>
      </c>
      <c r="G466" s="6" t="e">
        <f>VLOOKUP(C466,#REF!,1,FALSE)</f>
        <v>#REF!</v>
      </c>
      <c r="H466" s="6" t="e">
        <f>VLOOKUP(C466,#REF!,1,FALSE)</f>
        <v>#REF!</v>
      </c>
      <c r="I466" s="6" t="e">
        <f>VLOOKUP(C466,#REF!,1,FALSE)</f>
        <v>#REF!</v>
      </c>
    </row>
    <row r="467" spans="1:9" x14ac:dyDescent="0.3">
      <c r="A467" s="8">
        <v>328</v>
      </c>
      <c r="B467" s="7" t="s">
        <v>4</v>
      </c>
      <c r="C467" s="8">
        <v>328002147</v>
      </c>
      <c r="D467" s="7" t="s">
        <v>319</v>
      </c>
      <c r="E467" s="6" t="e">
        <f>VLOOKUP(C467,#REF!,1,FALSE)</f>
        <v>#REF!</v>
      </c>
      <c r="F467" s="6" t="e">
        <f>VLOOKUP(C467,#REF!,1,FALSE)</f>
        <v>#REF!</v>
      </c>
      <c r="G467" s="6" t="e">
        <f>VLOOKUP(C467,#REF!,1,FALSE)</f>
        <v>#REF!</v>
      </c>
      <c r="H467" s="6" t="e">
        <f>VLOOKUP(C467,#REF!,1,FALSE)</f>
        <v>#REF!</v>
      </c>
      <c r="I467" s="6" t="e">
        <f>VLOOKUP(C467,#REF!,1,FALSE)</f>
        <v>#REF!</v>
      </c>
    </row>
    <row r="468" spans="1:9" x14ac:dyDescent="0.3">
      <c r="A468" s="8">
        <v>328</v>
      </c>
      <c r="B468" s="7" t="s">
        <v>4</v>
      </c>
      <c r="C468" s="8">
        <v>328002160</v>
      </c>
      <c r="D468" s="7" t="s">
        <v>320</v>
      </c>
      <c r="E468" s="6" t="e">
        <f>VLOOKUP(C468,#REF!,1,FALSE)</f>
        <v>#REF!</v>
      </c>
      <c r="F468" s="6" t="e">
        <f>VLOOKUP(C468,#REF!,1,FALSE)</f>
        <v>#REF!</v>
      </c>
      <c r="G468" s="6" t="e">
        <f>VLOOKUP(C468,#REF!,1,FALSE)</f>
        <v>#REF!</v>
      </c>
      <c r="H468" s="6" t="e">
        <f>VLOOKUP(C468,#REF!,1,FALSE)</f>
        <v>#REF!</v>
      </c>
      <c r="I468" s="6" t="e">
        <f>VLOOKUP(C468,#REF!,1,FALSE)</f>
        <v>#REF!</v>
      </c>
    </row>
    <row r="469" spans="1:9" x14ac:dyDescent="0.3">
      <c r="A469" s="8">
        <v>328</v>
      </c>
      <c r="B469" s="7" t="s">
        <v>4</v>
      </c>
      <c r="C469" s="8">
        <v>328002164</v>
      </c>
      <c r="D469" s="7" t="s">
        <v>321</v>
      </c>
      <c r="E469" s="6" t="e">
        <f>VLOOKUP(C469,#REF!,1,FALSE)</f>
        <v>#REF!</v>
      </c>
      <c r="F469" s="6" t="e">
        <f>VLOOKUP(C469,#REF!,1,FALSE)</f>
        <v>#REF!</v>
      </c>
      <c r="G469" s="6" t="e">
        <f>VLOOKUP(C469,#REF!,1,FALSE)</f>
        <v>#REF!</v>
      </c>
      <c r="H469" s="6" t="e">
        <f>VLOOKUP(C469,#REF!,1,FALSE)</f>
        <v>#REF!</v>
      </c>
      <c r="I469" s="6" t="e">
        <f>VLOOKUP(C469,#REF!,1,FALSE)</f>
        <v>#REF!</v>
      </c>
    </row>
    <row r="470" spans="1:9" x14ac:dyDescent="0.3">
      <c r="A470" s="12">
        <v>328</v>
      </c>
      <c r="B470" s="11" t="s">
        <v>4</v>
      </c>
      <c r="C470" s="10">
        <v>328002177</v>
      </c>
      <c r="D470" s="9" t="s">
        <v>63</v>
      </c>
      <c r="E470" s="6" t="e">
        <f>VLOOKUP(C470,#REF!,1,FALSE)</f>
        <v>#REF!</v>
      </c>
      <c r="F470" s="6" t="e">
        <f>VLOOKUP(C470,#REF!,1,FALSE)</f>
        <v>#REF!</v>
      </c>
      <c r="G470" s="6" t="e">
        <f>VLOOKUP(C470,#REF!,1,FALSE)</f>
        <v>#REF!</v>
      </c>
      <c r="H470" s="6" t="e">
        <f>VLOOKUP(C470,#REF!,1,FALSE)</f>
        <v>#REF!</v>
      </c>
      <c r="I470" s="6" t="e">
        <f>VLOOKUP(C470,#REF!,1,FALSE)</f>
        <v>#REF!</v>
      </c>
    </row>
    <row r="471" spans="1:9" x14ac:dyDescent="0.3">
      <c r="A471" s="8">
        <v>328</v>
      </c>
      <c r="B471" s="7" t="s">
        <v>4</v>
      </c>
      <c r="C471" s="8">
        <v>328002180</v>
      </c>
      <c r="D471" s="7" t="s">
        <v>322</v>
      </c>
      <c r="E471" s="6" t="e">
        <f>VLOOKUP(C471,#REF!,1,FALSE)</f>
        <v>#REF!</v>
      </c>
      <c r="F471" s="6" t="e">
        <f>VLOOKUP(C471,#REF!,1,FALSE)</f>
        <v>#REF!</v>
      </c>
      <c r="G471" s="6" t="e">
        <f>VLOOKUP(C471,#REF!,1,FALSE)</f>
        <v>#REF!</v>
      </c>
      <c r="H471" s="6" t="e">
        <f>VLOOKUP(C471,#REF!,1,FALSE)</f>
        <v>#REF!</v>
      </c>
      <c r="I471" s="6" t="e">
        <f>VLOOKUP(C471,#REF!,1,FALSE)</f>
        <v>#REF!</v>
      </c>
    </row>
    <row r="472" spans="1:9" x14ac:dyDescent="0.3">
      <c r="A472" s="8">
        <v>328</v>
      </c>
      <c r="B472" s="7" t="s">
        <v>4</v>
      </c>
      <c r="C472" s="8">
        <v>328002181</v>
      </c>
      <c r="D472" s="7" t="s">
        <v>323</v>
      </c>
      <c r="E472" s="6" t="e">
        <f>VLOOKUP(C472,#REF!,1,FALSE)</f>
        <v>#REF!</v>
      </c>
      <c r="F472" s="6" t="e">
        <f>VLOOKUP(C472,#REF!,1,FALSE)</f>
        <v>#REF!</v>
      </c>
      <c r="G472" s="6" t="e">
        <f>VLOOKUP(C472,#REF!,1,FALSE)</f>
        <v>#REF!</v>
      </c>
      <c r="H472" s="6" t="e">
        <f>VLOOKUP(C472,#REF!,1,FALSE)</f>
        <v>#REF!</v>
      </c>
      <c r="I472" s="6" t="e">
        <f>VLOOKUP(C472,#REF!,1,FALSE)</f>
        <v>#REF!</v>
      </c>
    </row>
    <row r="473" spans="1:9" x14ac:dyDescent="0.3">
      <c r="A473" s="8">
        <v>328</v>
      </c>
      <c r="B473" s="7" t="s">
        <v>4</v>
      </c>
      <c r="C473" s="8">
        <v>328002184</v>
      </c>
      <c r="D473" s="7" t="s">
        <v>324</v>
      </c>
      <c r="E473" s="6" t="e">
        <f>VLOOKUP(C473,#REF!,1,FALSE)</f>
        <v>#REF!</v>
      </c>
      <c r="F473" s="6" t="e">
        <f>VLOOKUP(C473,#REF!,1,FALSE)</f>
        <v>#REF!</v>
      </c>
      <c r="G473" s="6" t="e">
        <f>VLOOKUP(C473,#REF!,1,FALSE)</f>
        <v>#REF!</v>
      </c>
      <c r="H473" s="6" t="e">
        <f>VLOOKUP(C473,#REF!,1,FALSE)</f>
        <v>#REF!</v>
      </c>
      <c r="I473" s="6" t="e">
        <f>VLOOKUP(C473,#REF!,1,FALSE)</f>
        <v>#REF!</v>
      </c>
    </row>
    <row r="474" spans="1:9" x14ac:dyDescent="0.3">
      <c r="A474" s="12">
        <v>328</v>
      </c>
      <c r="B474" s="11" t="s">
        <v>4</v>
      </c>
      <c r="C474" s="10">
        <v>328002189</v>
      </c>
      <c r="D474" s="9" t="s">
        <v>339</v>
      </c>
      <c r="E474" s="6" t="e">
        <f>VLOOKUP(C474,#REF!,1,FALSE)</f>
        <v>#REF!</v>
      </c>
      <c r="F474" s="6" t="e">
        <f>VLOOKUP(C474,#REF!,1,FALSE)</f>
        <v>#REF!</v>
      </c>
      <c r="G474" s="6" t="e">
        <f>VLOOKUP(C474,#REF!,1,FALSE)</f>
        <v>#REF!</v>
      </c>
      <c r="H474" s="6" t="e">
        <f>VLOOKUP(C474,#REF!,1,FALSE)</f>
        <v>#REF!</v>
      </c>
      <c r="I474" s="6" t="e">
        <f>VLOOKUP(C474,#REF!,1,FALSE)</f>
        <v>#REF!</v>
      </c>
    </row>
    <row r="475" spans="1:9" x14ac:dyDescent="0.3">
      <c r="A475" s="8">
        <v>328</v>
      </c>
      <c r="B475" s="7" t="s">
        <v>4</v>
      </c>
      <c r="C475" s="8">
        <v>328002201</v>
      </c>
      <c r="D475" s="7" t="s">
        <v>325</v>
      </c>
      <c r="E475" s="6" t="e">
        <f>VLOOKUP(C475,#REF!,1,FALSE)</f>
        <v>#REF!</v>
      </c>
      <c r="F475" s="6" t="e">
        <f>VLOOKUP(C475,#REF!,1,FALSE)</f>
        <v>#REF!</v>
      </c>
      <c r="G475" s="6" t="e">
        <f>VLOOKUP(C475,#REF!,1,FALSE)</f>
        <v>#REF!</v>
      </c>
      <c r="H475" s="6" t="e">
        <f>VLOOKUP(C475,#REF!,1,FALSE)</f>
        <v>#REF!</v>
      </c>
      <c r="I475" s="6" t="e">
        <f>VLOOKUP(C475,#REF!,1,FALSE)</f>
        <v>#REF!</v>
      </c>
    </row>
    <row r="476" spans="1:9" x14ac:dyDescent="0.3">
      <c r="A476" s="8">
        <v>328</v>
      </c>
      <c r="B476" s="7" t="s">
        <v>4</v>
      </c>
      <c r="C476" s="8">
        <v>328002203</v>
      </c>
      <c r="D476" s="7" t="s">
        <v>326</v>
      </c>
      <c r="E476" s="6" t="e">
        <f>VLOOKUP(C476,#REF!,1,FALSE)</f>
        <v>#REF!</v>
      </c>
      <c r="F476" s="6" t="e">
        <f>VLOOKUP(C476,#REF!,1,FALSE)</f>
        <v>#REF!</v>
      </c>
      <c r="G476" s="6" t="e">
        <f>VLOOKUP(C476,#REF!,1,FALSE)</f>
        <v>#REF!</v>
      </c>
      <c r="H476" s="6" t="e">
        <f>VLOOKUP(C476,#REF!,1,FALSE)</f>
        <v>#REF!</v>
      </c>
      <c r="I476" s="6" t="e">
        <f>VLOOKUP(C476,#REF!,1,FALSE)</f>
        <v>#REF!</v>
      </c>
    </row>
    <row r="477" spans="1:9" x14ac:dyDescent="0.3">
      <c r="A477" s="8">
        <v>328</v>
      </c>
      <c r="B477" s="7" t="s">
        <v>4</v>
      </c>
      <c r="C477" s="8">
        <v>328002205</v>
      </c>
      <c r="D477" s="7" t="s">
        <v>327</v>
      </c>
      <c r="E477" s="6" t="e">
        <f>VLOOKUP(C477,#REF!,1,FALSE)</f>
        <v>#REF!</v>
      </c>
      <c r="F477" s="6" t="e">
        <f>VLOOKUP(C477,#REF!,1,FALSE)</f>
        <v>#REF!</v>
      </c>
      <c r="G477" s="6" t="e">
        <f>VLOOKUP(C477,#REF!,1,FALSE)</f>
        <v>#REF!</v>
      </c>
      <c r="H477" s="6" t="e">
        <f>VLOOKUP(C477,#REF!,1,FALSE)</f>
        <v>#REF!</v>
      </c>
      <c r="I477" s="6" t="e">
        <f>VLOOKUP(C477,#REF!,1,FALSE)</f>
        <v>#REF!</v>
      </c>
    </row>
    <row r="478" spans="1:9" x14ac:dyDescent="0.3">
      <c r="A478" s="8">
        <v>328</v>
      </c>
      <c r="B478" s="7" t="s">
        <v>4</v>
      </c>
      <c r="C478" s="8">
        <v>328002206</v>
      </c>
      <c r="D478" s="7" t="s">
        <v>328</v>
      </c>
      <c r="E478" s="6" t="e">
        <f>VLOOKUP(C478,#REF!,1,FALSE)</f>
        <v>#REF!</v>
      </c>
      <c r="F478" s="6" t="e">
        <f>VLOOKUP(C478,#REF!,1,FALSE)</f>
        <v>#REF!</v>
      </c>
      <c r="G478" s="6" t="e">
        <f>VLOOKUP(C478,#REF!,1,FALSE)</f>
        <v>#REF!</v>
      </c>
      <c r="H478" s="6" t="e">
        <f>VLOOKUP(C478,#REF!,1,FALSE)</f>
        <v>#REF!</v>
      </c>
      <c r="I478" s="6" t="e">
        <f>VLOOKUP(C478,#REF!,1,FALSE)</f>
        <v>#REF!</v>
      </c>
    </row>
    <row r="479" spans="1:9" x14ac:dyDescent="0.3">
      <c r="A479" s="8">
        <v>328</v>
      </c>
      <c r="B479" s="7" t="s">
        <v>4</v>
      </c>
      <c r="C479" s="8">
        <v>328002207</v>
      </c>
      <c r="D479" s="7" t="s">
        <v>329</v>
      </c>
      <c r="E479" s="6" t="e">
        <f>VLOOKUP(C479,#REF!,1,FALSE)</f>
        <v>#REF!</v>
      </c>
      <c r="F479" s="6" t="e">
        <f>VLOOKUP(C479,#REF!,1,FALSE)</f>
        <v>#REF!</v>
      </c>
      <c r="G479" s="6" t="e">
        <f>VLOOKUP(C479,#REF!,1,FALSE)</f>
        <v>#REF!</v>
      </c>
      <c r="H479" s="6" t="e">
        <f>VLOOKUP(C479,#REF!,1,FALSE)</f>
        <v>#REF!</v>
      </c>
      <c r="I479" s="6" t="e">
        <f>VLOOKUP(C479,#REF!,1,FALSE)</f>
        <v>#REF!</v>
      </c>
    </row>
    <row r="480" spans="1:9" x14ac:dyDescent="0.3">
      <c r="A480" s="8">
        <v>328</v>
      </c>
      <c r="B480" s="7" t="s">
        <v>4</v>
      </c>
      <c r="C480" s="8">
        <v>328002208</v>
      </c>
      <c r="D480" s="7" t="s">
        <v>15</v>
      </c>
      <c r="E480" s="6" t="e">
        <f>VLOOKUP(C480,#REF!,1,FALSE)</f>
        <v>#REF!</v>
      </c>
      <c r="F480" s="6" t="e">
        <f>VLOOKUP(C480,#REF!,1,FALSE)</f>
        <v>#REF!</v>
      </c>
      <c r="G480" s="6" t="e">
        <f>VLOOKUP(C480,#REF!,1,FALSE)</f>
        <v>#REF!</v>
      </c>
      <c r="H480" s="6" t="e">
        <f>VLOOKUP(C480,#REF!,1,FALSE)</f>
        <v>#REF!</v>
      </c>
      <c r="I480" s="6" t="e">
        <f>VLOOKUP(C480,#REF!,1,FALSE)</f>
        <v>#REF!</v>
      </c>
    </row>
    <row r="481" spans="1:9" x14ac:dyDescent="0.3">
      <c r="A481" s="8">
        <v>328</v>
      </c>
      <c r="B481" s="7" t="s">
        <v>4</v>
      </c>
      <c r="C481" s="8">
        <v>328002209</v>
      </c>
      <c r="D481" s="7" t="s">
        <v>330</v>
      </c>
      <c r="E481" s="6" t="e">
        <f>VLOOKUP(C481,#REF!,1,FALSE)</f>
        <v>#REF!</v>
      </c>
      <c r="F481" s="6" t="e">
        <f>VLOOKUP(C481,#REF!,1,FALSE)</f>
        <v>#REF!</v>
      </c>
      <c r="G481" s="6" t="e">
        <f>VLOOKUP(C481,#REF!,1,FALSE)</f>
        <v>#REF!</v>
      </c>
      <c r="H481" s="6" t="e">
        <f>VLOOKUP(C481,#REF!,1,FALSE)</f>
        <v>#REF!</v>
      </c>
      <c r="I481" s="6" t="e">
        <f>VLOOKUP(C481,#REF!,1,FALSE)</f>
        <v>#REF!</v>
      </c>
    </row>
    <row r="482" spans="1:9" x14ac:dyDescent="0.3">
      <c r="A482" s="8">
        <v>328</v>
      </c>
      <c r="B482" s="7" t="s">
        <v>4</v>
      </c>
      <c r="C482" s="8">
        <v>328002210</v>
      </c>
      <c r="D482" s="7" t="s">
        <v>331</v>
      </c>
      <c r="E482" s="6" t="e">
        <f>VLOOKUP(C482,#REF!,1,FALSE)</f>
        <v>#REF!</v>
      </c>
      <c r="F482" s="6" t="e">
        <f>VLOOKUP(C482,#REF!,1,FALSE)</f>
        <v>#REF!</v>
      </c>
      <c r="G482" s="6" t="e">
        <f>VLOOKUP(C482,#REF!,1,FALSE)</f>
        <v>#REF!</v>
      </c>
      <c r="H482" s="6" t="e">
        <f>VLOOKUP(C482,#REF!,1,FALSE)</f>
        <v>#REF!</v>
      </c>
      <c r="I482" s="6" t="e">
        <f>VLOOKUP(C482,#REF!,1,FALSE)</f>
        <v>#REF!</v>
      </c>
    </row>
    <row r="483" spans="1:9" x14ac:dyDescent="0.3">
      <c r="A483" s="12">
        <v>328</v>
      </c>
      <c r="B483" s="11" t="s">
        <v>4</v>
      </c>
      <c r="C483" s="10">
        <v>328002222</v>
      </c>
      <c r="D483" s="9" t="s">
        <v>338</v>
      </c>
      <c r="E483" s="6" t="e">
        <f>VLOOKUP(C483,#REF!,1,FALSE)</f>
        <v>#REF!</v>
      </c>
      <c r="F483" s="6" t="e">
        <f>VLOOKUP(C483,#REF!,1,FALSE)</f>
        <v>#REF!</v>
      </c>
      <c r="G483" s="6" t="e">
        <f>VLOOKUP(C483,#REF!,1,FALSE)</f>
        <v>#REF!</v>
      </c>
      <c r="H483" s="6" t="e">
        <f>VLOOKUP(C483,#REF!,1,FALSE)</f>
        <v>#REF!</v>
      </c>
      <c r="I483" s="6" t="e">
        <f>VLOOKUP(C483,#REF!,1,FALSE)</f>
        <v>#REF!</v>
      </c>
    </row>
    <row r="484" spans="1:9" x14ac:dyDescent="0.3">
      <c r="A484" s="12">
        <v>328</v>
      </c>
      <c r="B484" s="11" t="s">
        <v>4</v>
      </c>
      <c r="C484" s="10">
        <v>328002223</v>
      </c>
      <c r="D484" s="9" t="s">
        <v>337</v>
      </c>
      <c r="E484" s="6" t="e">
        <f>VLOOKUP(C484,#REF!,1,FALSE)</f>
        <v>#REF!</v>
      </c>
      <c r="F484" s="6" t="e">
        <f>VLOOKUP(C484,#REF!,1,FALSE)</f>
        <v>#REF!</v>
      </c>
      <c r="G484" s="6" t="e">
        <f>VLOOKUP(C484,#REF!,1,FALSE)</f>
        <v>#REF!</v>
      </c>
      <c r="H484" s="6" t="e">
        <f>VLOOKUP(C484,#REF!,1,FALSE)</f>
        <v>#REF!</v>
      </c>
      <c r="I484" s="6" t="e">
        <f>VLOOKUP(C484,#REF!,1,FALSE)</f>
        <v>#REF!</v>
      </c>
    </row>
    <row r="485" spans="1:9" x14ac:dyDescent="0.3">
      <c r="A485" s="8">
        <v>328</v>
      </c>
      <c r="B485" s="7" t="s">
        <v>4</v>
      </c>
      <c r="C485" s="8">
        <v>328003535</v>
      </c>
      <c r="D485" s="7" t="s">
        <v>332</v>
      </c>
      <c r="E485" s="6" t="e">
        <f>VLOOKUP(C485,#REF!,1,FALSE)</f>
        <v>#REF!</v>
      </c>
      <c r="F485" s="6" t="e">
        <f>VLOOKUP(C485,#REF!,1,FALSE)</f>
        <v>#REF!</v>
      </c>
      <c r="G485" s="6" t="e">
        <f>VLOOKUP(C485,#REF!,1,FALSE)</f>
        <v>#REF!</v>
      </c>
      <c r="H485" s="6" t="e">
        <f>VLOOKUP(C485,#REF!,1,FALSE)</f>
        <v>#REF!</v>
      </c>
      <c r="I485" s="6" t="e">
        <f>VLOOKUP(C485,#REF!,1,FALSE)</f>
        <v>#REF!</v>
      </c>
    </row>
    <row r="486" spans="1:9" x14ac:dyDescent="0.3">
      <c r="A486" s="8">
        <v>328</v>
      </c>
      <c r="B486" s="7" t="s">
        <v>4</v>
      </c>
      <c r="C486" s="8">
        <v>328003541</v>
      </c>
      <c r="D486" s="7" t="s">
        <v>333</v>
      </c>
      <c r="E486" s="6" t="e">
        <f>VLOOKUP(C486,#REF!,1,FALSE)</f>
        <v>#REF!</v>
      </c>
      <c r="F486" s="6" t="e">
        <f>VLOOKUP(C486,#REF!,1,FALSE)</f>
        <v>#REF!</v>
      </c>
      <c r="G486" s="6" t="e">
        <f>VLOOKUP(C486,#REF!,1,FALSE)</f>
        <v>#REF!</v>
      </c>
      <c r="H486" s="6" t="e">
        <f>VLOOKUP(C486,#REF!,1,FALSE)</f>
        <v>#REF!</v>
      </c>
      <c r="I486" s="6" t="e">
        <f>VLOOKUP(C486,#REF!,1,FALSE)</f>
        <v>#REF!</v>
      </c>
    </row>
    <row r="487" spans="1:9" x14ac:dyDescent="0.3">
      <c r="A487" s="8">
        <v>328</v>
      </c>
      <c r="B487" s="7" t="s">
        <v>4</v>
      </c>
      <c r="C487" s="8">
        <v>328030197</v>
      </c>
      <c r="D487" s="7" t="s">
        <v>93</v>
      </c>
      <c r="E487" s="6" t="e">
        <f>VLOOKUP(C487,#REF!,1,FALSE)</f>
        <v>#REF!</v>
      </c>
      <c r="F487" s="6" t="e">
        <f>VLOOKUP(C487,#REF!,1,FALSE)</f>
        <v>#REF!</v>
      </c>
      <c r="G487" s="6" t="e">
        <f>VLOOKUP(C487,#REF!,1,FALSE)</f>
        <v>#REF!</v>
      </c>
      <c r="H487" s="6" t="e">
        <f>VLOOKUP(C487,#REF!,1,FALSE)</f>
        <v>#REF!</v>
      </c>
      <c r="I487" s="6" t="e">
        <f>VLOOKUP(C487,#REF!,1,FALSE)</f>
        <v>#REF!</v>
      </c>
    </row>
    <row r="488" spans="1:9" x14ac:dyDescent="0.3">
      <c r="A488" s="8">
        <v>328</v>
      </c>
      <c r="B488" s="7" t="s">
        <v>4</v>
      </c>
      <c r="C488" s="8">
        <v>328030198</v>
      </c>
      <c r="D488" s="7" t="s">
        <v>94</v>
      </c>
      <c r="E488" s="6" t="e">
        <f>VLOOKUP(C488,#REF!,1,FALSE)</f>
        <v>#REF!</v>
      </c>
      <c r="F488" s="6" t="e">
        <f>VLOOKUP(C488,#REF!,1,FALSE)</f>
        <v>#REF!</v>
      </c>
      <c r="G488" s="6" t="e">
        <f>VLOOKUP(C488,#REF!,1,FALSE)</f>
        <v>#REF!</v>
      </c>
      <c r="H488" s="6" t="e">
        <f>VLOOKUP(C488,#REF!,1,FALSE)</f>
        <v>#REF!</v>
      </c>
      <c r="I488" s="6" t="e">
        <f>VLOOKUP(C488,#REF!,1,FALSE)</f>
        <v>#REF!</v>
      </c>
    </row>
    <row r="489" spans="1:9" x14ac:dyDescent="0.3">
      <c r="A489" s="8">
        <v>328</v>
      </c>
      <c r="B489" s="7" t="s">
        <v>4</v>
      </c>
      <c r="C489" s="8">
        <v>328030201</v>
      </c>
      <c r="D489" s="7" t="s">
        <v>50</v>
      </c>
      <c r="E489" s="6" t="e">
        <f>VLOOKUP(C489,#REF!,1,FALSE)</f>
        <v>#REF!</v>
      </c>
      <c r="F489" s="6" t="e">
        <f>VLOOKUP(C489,#REF!,1,FALSE)</f>
        <v>#REF!</v>
      </c>
      <c r="G489" s="6" t="e">
        <f>VLOOKUP(C489,#REF!,1,FALSE)</f>
        <v>#REF!</v>
      </c>
      <c r="H489" s="6" t="e">
        <f>VLOOKUP(C489,#REF!,1,FALSE)</f>
        <v>#REF!</v>
      </c>
      <c r="I489" s="6" t="e">
        <f>VLOOKUP(C489,#REF!,1,FALSE)</f>
        <v>#REF!</v>
      </c>
    </row>
    <row r="490" spans="1:9" x14ac:dyDescent="0.3">
      <c r="A490" s="8">
        <v>328</v>
      </c>
      <c r="B490" s="7" t="s">
        <v>4</v>
      </c>
      <c r="C490" s="8">
        <v>328030938</v>
      </c>
      <c r="D490" s="7" t="s">
        <v>16</v>
      </c>
      <c r="E490" s="6" t="e">
        <f>VLOOKUP(C490,#REF!,1,FALSE)</f>
        <v>#REF!</v>
      </c>
      <c r="F490" s="6" t="e">
        <f>VLOOKUP(C490,#REF!,1,FALSE)</f>
        <v>#REF!</v>
      </c>
      <c r="G490" s="6" t="e">
        <f>VLOOKUP(C490,#REF!,1,FALSE)</f>
        <v>#REF!</v>
      </c>
      <c r="H490" s="6" t="e">
        <f>VLOOKUP(C490,#REF!,1,FALSE)</f>
        <v>#REF!</v>
      </c>
      <c r="I490" s="6" t="e">
        <f>VLOOKUP(C490,#REF!,1,FALSE)</f>
        <v>#REF!</v>
      </c>
    </row>
    <row r="491" spans="1:9" x14ac:dyDescent="0.3">
      <c r="A491" s="8">
        <v>328</v>
      </c>
      <c r="B491" s="7" t="s">
        <v>4</v>
      </c>
      <c r="C491" s="8">
        <v>328030939</v>
      </c>
      <c r="D491" s="7" t="s">
        <v>95</v>
      </c>
      <c r="E491" s="6" t="e">
        <f>VLOOKUP(C491,#REF!,1,FALSE)</f>
        <v>#REF!</v>
      </c>
      <c r="F491" s="6" t="e">
        <f>VLOOKUP(C491,#REF!,1,FALSE)</f>
        <v>#REF!</v>
      </c>
      <c r="G491" s="6" t="e">
        <f>VLOOKUP(C491,#REF!,1,FALSE)</f>
        <v>#REF!</v>
      </c>
      <c r="H491" s="6" t="e">
        <f>VLOOKUP(C491,#REF!,1,FALSE)</f>
        <v>#REF!</v>
      </c>
      <c r="I491" s="6" t="e">
        <f>VLOOKUP(C491,#REF!,1,FALSE)</f>
        <v>#REF!</v>
      </c>
    </row>
    <row r="492" spans="1:9" x14ac:dyDescent="0.3">
      <c r="A492" s="3">
        <v>326</v>
      </c>
      <c r="B492" s="3" t="s">
        <v>4</v>
      </c>
      <c r="C492" s="3">
        <v>326030408</v>
      </c>
      <c r="D492" s="3" t="s">
        <v>427</v>
      </c>
      <c r="E492" s="6" t="e">
        <f>VLOOKUP(C492,#REF!,1,FALSE)</f>
        <v>#REF!</v>
      </c>
      <c r="F492" s="6" t="e">
        <f>VLOOKUP(C492,#REF!,1,FALSE)</f>
        <v>#REF!</v>
      </c>
      <c r="G492" s="6" t="e">
        <f>VLOOKUP(C492,#REF!,1,FALSE)</f>
        <v>#REF!</v>
      </c>
      <c r="H492" s="6" t="e">
        <f>VLOOKUP(C492,#REF!,1,FALSE)</f>
        <v>#REF!</v>
      </c>
      <c r="I492" s="6" t="e">
        <f>VLOOKUP(C492,#REF!,1,FALSE)</f>
        <v>#REF!</v>
      </c>
    </row>
  </sheetData>
  <autoFilter ref="A1:I492" xr:uid="{00000000-0009-0000-0000-00000E000000}"/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4</vt:i4>
      </vt:variant>
    </vt:vector>
  </HeadingPairs>
  <TitlesOfParts>
    <vt:vector size="11" baseType="lpstr">
      <vt:lpstr>Monitoraggio23_19</vt:lpstr>
      <vt:lpstr>RimodulazioneTetti</vt:lpstr>
      <vt:lpstr>Decreto</vt:lpstr>
      <vt:lpstr>AltaComplessità</vt:lpstr>
      <vt:lpstr>RicInap</vt:lpstr>
      <vt:lpstr>SaluteMentale2022</vt:lpstr>
      <vt:lpstr>anagrafica strutture a budget</vt:lpstr>
      <vt:lpstr>Decreto!Area_stampa</vt:lpstr>
      <vt:lpstr>Monitoraggio23_19!Area_stampa</vt:lpstr>
      <vt:lpstr>Decreto!Titoli_stampa</vt:lpstr>
      <vt:lpstr>Monitoraggio23_19!Titoli_stampa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Borri Marcello</dc:creator>
  <cp:lastModifiedBy>Vallara Alessia</cp:lastModifiedBy>
  <cp:lastPrinted>2022-06-21T09:52:04Z</cp:lastPrinted>
  <dcterms:created xsi:type="dcterms:W3CDTF">2015-06-05T18:19:34Z</dcterms:created>
  <dcterms:modified xsi:type="dcterms:W3CDTF">2024-01-12T11:53:16Z</dcterms:modified>
</cp:coreProperties>
</file>